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583" activeTab="1"/>
  </bookViews>
  <sheets>
    <sheet name="Recta" sheetId="1" r:id="rId1"/>
    <sheet name="Para paper" sheetId="2" r:id="rId2"/>
    <sheet name="Estadística" sheetId="3" r:id="rId3"/>
    <sheet name="Estadística (2)" sheetId="4" r:id="rId4"/>
  </sheets>
  <definedNames>
    <definedName name="_xlfn.T.TEST" hidden="1">#NAME?</definedName>
    <definedName name="_xlnm.Print_Area" localSheetId="0">'Recta'!$A$1:$F$53</definedName>
  </definedNames>
  <calcPr fullCalcOnLoad="1"/>
</workbook>
</file>

<file path=xl/sharedStrings.xml><?xml version="1.0" encoding="utf-8"?>
<sst xmlns="http://schemas.openxmlformats.org/spreadsheetml/2006/main" count="130" uniqueCount="38">
  <si>
    <t>No MPs</t>
  </si>
  <si>
    <t>SIN imán</t>
  </si>
  <si>
    <t xml:space="preserve">CON imán </t>
  </si>
  <si>
    <t>Células HeLa a aproximadamente 60-70% confluencia</t>
  </si>
  <si>
    <t>Well</t>
  </si>
  <si>
    <t>Mean</t>
  </si>
  <si>
    <t>Tratamiento: 5 minutos en presencia de MPs, sin o con imán bajo la placa.</t>
  </si>
  <si>
    <t>Recta patrón con 4-metil-umbeliferona (16 septiembre 09)</t>
  </si>
  <si>
    <t xml:space="preserve">ng/ml </t>
  </si>
  <si>
    <t>A.U.</t>
  </si>
  <si>
    <t>ng/ml 4-MU</t>
  </si>
  <si>
    <t>Muestra</t>
  </si>
  <si>
    <t>Fluoresc.</t>
  </si>
  <si>
    <t>Blanco</t>
  </si>
  <si>
    <t>no</t>
  </si>
  <si>
    <t>Recta 16 sept</t>
  </si>
  <si>
    <t>Muestras células tratadas con diferentes MPs</t>
  </si>
  <si>
    <t>Imán??</t>
  </si>
  <si>
    <t>Tiempo (min)</t>
  </si>
  <si>
    <t>si</t>
  </si>
  <si>
    <t>GLA</t>
  </si>
  <si>
    <t>GFP</t>
  </si>
  <si>
    <t>BSA</t>
  </si>
  <si>
    <t>Resultados de actividad enzimática GLA en cada muestra</t>
  </si>
  <si>
    <t>Resultados de actividad enzimática tras 1 hora incubación a 37ºC (SIN agitación)</t>
  </si>
  <si>
    <t>Reacción en volumen de 125 µl</t>
  </si>
  <si>
    <t>Reacción = todas 1 hora a 37ºC SIN agitación, excepto algunas en que sólo es 10 min</t>
  </si>
  <si>
    <t>STDV</t>
  </si>
  <si>
    <t>Error</t>
  </si>
  <si>
    <t>Datos de fluorescencia pasados a ng 4MU/ml</t>
  </si>
  <si>
    <t>M280-GLA</t>
  </si>
  <si>
    <t>M280-GFP</t>
  </si>
  <si>
    <t>M280-BSA</t>
  </si>
  <si>
    <t>p</t>
  </si>
  <si>
    <t>GLA con y sin iman</t>
  </si>
  <si>
    <t>GLA sin iman vs No MPs sin iman</t>
  </si>
  <si>
    <t>No MPs CON y SIN imán</t>
  </si>
  <si>
    <t xml:space="preserve">GLA sin iman vs No MPs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</si>
</sst>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0.0000000"/>
    <numFmt numFmtId="182" formatCode="0.0%"/>
    <numFmt numFmtId="183" formatCode="0.000%"/>
    <numFmt numFmtId="184" formatCode="0.0000%"/>
    <numFmt numFmtId="185" formatCode="0.000000E+00"/>
    <numFmt numFmtId="186" formatCode="0.0000000E+00"/>
  </numFmts>
  <fonts count="5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3.2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b/>
      <vertAlign val="superscript"/>
      <sz val="2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b/>
      <sz val="9.5"/>
      <color indexed="8"/>
      <name val="Arial"/>
      <family val="0"/>
    </font>
    <font>
      <b/>
      <vertAlign val="superscript"/>
      <sz val="9.5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181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Recta patrón 4-metil-umbeliferona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Patron 4-metil-umbeliferona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Recta!#REF!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Recta!#REF!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573188"/>
        <c:axId val="25015989"/>
      </c:scatterChart>
      <c:valAx>
        <c:axId val="2257318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ng/ml 4-metil-umbeliferona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15989"/>
        <c:crosses val="autoZero"/>
        <c:crossBetween val="midCat"/>
        <c:dispUnits/>
      </c:valAx>
      <c:valAx>
        <c:axId val="25015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73188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Recta patrón 4-metil-umbeliferona</a:t>
            </a:r>
          </a:p>
        </c:rich>
      </c:tx>
      <c:layout>
        <c:manualLayout>
          <c:xMode val="factor"/>
          <c:yMode val="factor"/>
          <c:x val="0.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5725"/>
          <c:w val="0.917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Patron 4-metil-umbeliferona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Recta!$B$7:$B$16</c:f>
              <c:numCache/>
            </c:numRef>
          </c:xVal>
          <c:yVal>
            <c:numRef>
              <c:f>Recta!$A$7:$A$16</c:f>
              <c:numCache/>
            </c:numRef>
          </c:yVal>
          <c:smooth val="0"/>
        </c:ser>
        <c:axId val="56772402"/>
        <c:axId val="66952587"/>
      </c:scatterChart>
      <c:valAx>
        <c:axId val="5677240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2587"/>
        <c:crosses val="autoZero"/>
        <c:crossBetween val="midCat"/>
        <c:dispUnits/>
        <c:majorUnit val="100"/>
      </c:valAx>
      <c:valAx>
        <c:axId val="6695258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ng/ml 4-metil-umbeliferona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2402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 enzymatic activity </a:t>
            </a:r>
          </a:p>
        </c:rich>
      </c:tx>
      <c:layout>
        <c:manualLayout>
          <c:xMode val="factor"/>
          <c:yMode val="factor"/>
          <c:x val="0.009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33"/>
          <c:w val="0.85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No magnet</c:v>
          </c:tx>
          <c:spPr>
            <a:gradFill rotWithShape="1">
              <a:gsLst>
                <a:gs pos="0">
                  <a:srgbClr val="3864B3"/>
                </a:gs>
                <a:gs pos="23000">
                  <a:srgbClr val="3864B3"/>
                </a:gs>
                <a:gs pos="24001">
                  <a:srgbClr val="2F5597"/>
                </a:gs>
                <a:gs pos="53000">
                  <a:srgbClr val="2C4F8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'Para paper'!$B$18:$E$18</c:f>
                <c:numCache>
                  <c:ptCount val="4"/>
                  <c:pt idx="0">
                    <c:v>0.27190080754124746</c:v>
                  </c:pt>
                  <c:pt idx="1">
                    <c:v>1.7370906739028724</c:v>
                  </c:pt>
                  <c:pt idx="2">
                    <c:v>NaN</c:v>
                  </c:pt>
                  <c:pt idx="3">
                    <c:v>0.3167530376761969</c:v>
                  </c:pt>
                </c:numCache>
              </c:numRef>
            </c:plus>
            <c:minus>
              <c:numRef>
                <c:f>'Para paper'!$B$18:$E$18</c:f>
                <c:numCache>
                  <c:ptCount val="4"/>
                  <c:pt idx="0">
                    <c:v>0.27190080754124746</c:v>
                  </c:pt>
                  <c:pt idx="1">
                    <c:v>1.7370906739028724</c:v>
                  </c:pt>
                  <c:pt idx="2">
                    <c:v>NaN</c:v>
                  </c:pt>
                  <c:pt idx="3">
                    <c:v>0.3167530376761969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'Para paper'!$B$11:$E$11</c:f>
              <c:strCache/>
            </c:strRef>
          </c:cat>
          <c:val>
            <c:numRef>
              <c:f>'Para paper'!$B$16:$E$16</c:f>
              <c:numCache/>
            </c:numRef>
          </c:val>
        </c:ser>
        <c:ser>
          <c:idx val="1"/>
          <c:order val="1"/>
          <c:tx>
            <c:v>Magnet</c:v>
          </c:tx>
          <c:spPr>
            <a:gradFill rotWithShape="1">
              <a:gsLst>
                <a:gs pos="0">
                  <a:srgbClr val="649A3F"/>
                </a:gs>
                <a:gs pos="23000">
                  <a:srgbClr val="649A3F"/>
                </a:gs>
                <a:gs pos="69000">
                  <a:srgbClr val="548235"/>
                </a:gs>
                <a:gs pos="97000">
                  <a:srgbClr val="4E793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'Para paper'!$F$18:$I$18</c:f>
                <c:numCache>
                  <c:ptCount val="4"/>
                  <c:pt idx="0">
                    <c:v>1.1101560464475335</c:v>
                  </c:pt>
                  <c:pt idx="1">
                    <c:v>12.001171410906343</c:v>
                  </c:pt>
                  <c:pt idx="2">
                    <c:v>NaN</c:v>
                  </c:pt>
                  <c:pt idx="3">
                    <c:v>0.4596720082756958</c:v>
                  </c:pt>
                </c:numCache>
              </c:numRef>
            </c:plus>
            <c:minus>
              <c:numRef>
                <c:f>'Para paper'!$F$18:$I$18</c:f>
                <c:numCache>
                  <c:ptCount val="4"/>
                  <c:pt idx="0">
                    <c:v>1.1101560464475335</c:v>
                  </c:pt>
                  <c:pt idx="1">
                    <c:v>12.001171410906343</c:v>
                  </c:pt>
                  <c:pt idx="2">
                    <c:v>NaN</c:v>
                  </c:pt>
                  <c:pt idx="3">
                    <c:v>0.4596720082756958</c:v>
                  </c:pt>
                </c:numCache>
              </c:numRef>
            </c:minus>
            <c:noEndCap val="0"/>
            <c:spPr>
              <a:ln w="12700">
                <a:solidFill>
                  <a:srgbClr val="333333"/>
                </a:solidFill>
              </a:ln>
            </c:spPr>
          </c:errBars>
          <c:cat>
            <c:strRef>
              <c:f>'Para paper'!$B$11:$E$11</c:f>
              <c:strCache/>
            </c:strRef>
          </c:cat>
          <c:val>
            <c:numRef>
              <c:f>'Para paper'!$F$16:$I$16</c:f>
              <c:numCache/>
            </c:numRef>
          </c:val>
        </c:ser>
        <c:gapWidth val="100"/>
        <c:axId val="65077264"/>
        <c:axId val="40698065"/>
      </c:barChart>
      <c:catAx>
        <c:axId val="6507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MPs 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065"/>
        <c:crosses val="autoZero"/>
        <c:auto val="1"/>
        <c:lblOffset val="100"/>
        <c:tickLblSkip val="1"/>
        <c:noMultiLvlLbl val="0"/>
      </c:catAx>
      <c:valAx>
        <c:axId val="40698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 4MU/ml</a:t>
                </a:r>
              </a:p>
            </c:rich>
          </c:tx>
          <c:layout>
            <c:manualLayout>
              <c:xMode val="factor"/>
              <c:yMode val="factor"/>
              <c:x val="-0.0195"/>
              <c:y val="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7726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0</xdr:rowOff>
    </xdr:from>
    <xdr:to>
      <xdr:col>5</xdr:col>
      <xdr:colOff>0</xdr:colOff>
      <xdr:row>3</xdr:row>
      <xdr:rowOff>0</xdr:rowOff>
    </xdr:to>
    <xdr:graphicFrame>
      <xdr:nvGraphicFramePr>
        <xdr:cNvPr id="1" name="Gráfico 2"/>
        <xdr:cNvGraphicFramePr/>
      </xdr:nvGraphicFramePr>
      <xdr:xfrm>
        <a:off x="2124075" y="676275"/>
        <a:ext cx="316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</xdr:row>
      <xdr:rowOff>19050</xdr:rowOff>
    </xdr:from>
    <xdr:to>
      <xdr:col>5</xdr:col>
      <xdr:colOff>1009650</xdr:colOff>
      <xdr:row>17</xdr:row>
      <xdr:rowOff>66675</xdr:rowOff>
    </xdr:to>
    <xdr:graphicFrame>
      <xdr:nvGraphicFramePr>
        <xdr:cNvPr id="2" name="Gráfico 3"/>
        <xdr:cNvGraphicFramePr/>
      </xdr:nvGraphicFramePr>
      <xdr:xfrm>
        <a:off x="2876550" y="5334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19</xdr:row>
      <xdr:rowOff>38100</xdr:rowOff>
    </xdr:from>
    <xdr:to>
      <xdr:col>10</xdr:col>
      <xdr:colOff>447675</xdr:colOff>
      <xdr:row>49</xdr:row>
      <xdr:rowOff>47625</xdr:rowOff>
    </xdr:to>
    <xdr:graphicFrame>
      <xdr:nvGraphicFramePr>
        <xdr:cNvPr id="1" name="Gráfico 5"/>
        <xdr:cNvGraphicFramePr/>
      </xdr:nvGraphicFramePr>
      <xdr:xfrm>
        <a:off x="1838325" y="4000500"/>
        <a:ext cx="70866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24</xdr:row>
      <xdr:rowOff>142875</xdr:rowOff>
    </xdr:from>
    <xdr:to>
      <xdr:col>5</xdr:col>
      <xdr:colOff>876300</xdr:colOff>
      <xdr:row>24</xdr:row>
      <xdr:rowOff>142875</xdr:rowOff>
    </xdr:to>
    <xdr:sp>
      <xdr:nvSpPr>
        <xdr:cNvPr id="2" name="Conector recto 4"/>
        <xdr:cNvSpPr>
          <a:spLocks/>
        </xdr:cNvSpPr>
      </xdr:nvSpPr>
      <xdr:spPr>
        <a:xfrm>
          <a:off x="4752975" y="491490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371475</xdr:colOff>
      <xdr:row>23</xdr:row>
      <xdr:rowOff>38100</xdr:rowOff>
    </xdr:from>
    <xdr:ext cx="438150" cy="390525"/>
    <xdr:sp>
      <xdr:nvSpPr>
        <xdr:cNvPr id="3" name="CuadroTexto 6"/>
        <xdr:cNvSpPr txBox="1">
          <a:spLocks noChangeArrowheads="1"/>
        </xdr:cNvSpPr>
      </xdr:nvSpPr>
      <xdr:spPr>
        <a:xfrm>
          <a:off x="4781550" y="46482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oneCellAnchor>
  <xdr:oneCellAnchor>
    <xdr:from>
      <xdr:col>4</xdr:col>
      <xdr:colOff>390525</xdr:colOff>
      <xdr:row>38</xdr:row>
      <xdr:rowOff>57150</xdr:rowOff>
    </xdr:from>
    <xdr:ext cx="438150" cy="390525"/>
    <xdr:sp>
      <xdr:nvSpPr>
        <xdr:cNvPr id="4" name="CuadroTexto 8"/>
        <xdr:cNvSpPr txBox="1">
          <a:spLocks noChangeArrowheads="1"/>
        </xdr:cNvSpPr>
      </xdr:nvSpPr>
      <xdr:spPr>
        <a:xfrm>
          <a:off x="3867150" y="7096125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oneCellAnchor>
  <xdr:twoCellAnchor>
    <xdr:from>
      <xdr:col>3</xdr:col>
      <xdr:colOff>895350</xdr:colOff>
      <xdr:row>40</xdr:row>
      <xdr:rowOff>19050</xdr:rowOff>
    </xdr:from>
    <xdr:to>
      <xdr:col>5</xdr:col>
      <xdr:colOff>371475</xdr:colOff>
      <xdr:row>40</xdr:row>
      <xdr:rowOff>19050</xdr:rowOff>
    </xdr:to>
    <xdr:sp>
      <xdr:nvSpPr>
        <xdr:cNvPr id="5" name="Conector recto 9"/>
        <xdr:cNvSpPr>
          <a:spLocks/>
        </xdr:cNvSpPr>
      </xdr:nvSpPr>
      <xdr:spPr>
        <a:xfrm>
          <a:off x="3438525" y="7381875"/>
          <a:ext cx="134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5</xdr:row>
      <xdr:rowOff>200025</xdr:rowOff>
    </xdr:from>
    <xdr:to>
      <xdr:col>16</xdr:col>
      <xdr:colOff>114300</xdr:colOff>
      <xdr:row>16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238250"/>
          <a:ext cx="4581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4</xdr:row>
      <xdr:rowOff>9525</xdr:rowOff>
    </xdr:from>
    <xdr:to>
      <xdr:col>16</xdr:col>
      <xdr:colOff>142875</xdr:colOff>
      <xdr:row>15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71525"/>
          <a:ext cx="4581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F21" sqref="F21"/>
    </sheetView>
  </sheetViews>
  <sheetFormatPr defaultColWidth="11.421875" defaultRowHeight="12.75"/>
  <cols>
    <col min="1" max="1" width="16.57421875" style="0" customWidth="1"/>
    <col min="2" max="2" width="12.57421875" style="0" bestFit="1" customWidth="1"/>
    <col min="3" max="3" width="13.7109375" style="0" customWidth="1"/>
    <col min="4" max="4" width="21.57421875" style="0" customWidth="1"/>
    <col min="5" max="5" width="14.8515625" style="0" customWidth="1"/>
    <col min="6" max="6" width="19.57421875" style="0" customWidth="1"/>
  </cols>
  <sheetData>
    <row r="1" ht="23.25">
      <c r="A1" s="12" t="s">
        <v>7</v>
      </c>
    </row>
    <row r="2" ht="17.25" customHeight="1"/>
    <row r="3" spans="3:6" ht="12.75">
      <c r="C3" s="39"/>
      <c r="D3" s="39"/>
      <c r="E3" s="39"/>
      <c r="F3" s="39"/>
    </row>
    <row r="4" spans="3:6" ht="13.5" thickBot="1">
      <c r="C4" s="39"/>
      <c r="D4" s="39"/>
      <c r="E4" s="39"/>
      <c r="F4" s="39"/>
    </row>
    <row r="5" spans="1:3" ht="13.5" thickBot="1">
      <c r="A5" s="73" t="s">
        <v>15</v>
      </c>
      <c r="B5" s="74"/>
      <c r="C5" s="46">
        <v>40101</v>
      </c>
    </row>
    <row r="6" spans="1:3" ht="13.5" thickBot="1">
      <c r="A6" s="19" t="s">
        <v>8</v>
      </c>
      <c r="B6" s="20" t="s">
        <v>9</v>
      </c>
      <c r="C6" s="45" t="s">
        <v>9</v>
      </c>
    </row>
    <row r="7" spans="1:3" ht="12.75">
      <c r="A7" s="21">
        <v>0</v>
      </c>
      <c r="B7" s="14"/>
      <c r="C7" s="25"/>
    </row>
    <row r="8" spans="1:3" ht="12.75">
      <c r="A8" s="22">
        <v>1.92</v>
      </c>
      <c r="B8" s="16">
        <v>4.861</v>
      </c>
      <c r="C8" s="43"/>
    </row>
    <row r="9" spans="1:3" ht="13.5" thickBot="1">
      <c r="A9" s="22">
        <v>3.84</v>
      </c>
      <c r="B9" s="16">
        <v>8.911</v>
      </c>
      <c r="C9" s="43"/>
    </row>
    <row r="10" spans="1:3" ht="13.5" thickBot="1">
      <c r="A10" s="22">
        <v>7.68</v>
      </c>
      <c r="B10" s="17">
        <v>16.767</v>
      </c>
      <c r="C10" s="45">
        <v>18.541</v>
      </c>
    </row>
    <row r="11" spans="1:3" ht="12.75">
      <c r="A11" s="22">
        <v>15.36</v>
      </c>
      <c r="B11" s="17">
        <v>33.547</v>
      </c>
      <c r="C11" s="43"/>
    </row>
    <row r="12" spans="1:3" ht="12.75">
      <c r="A12" s="22">
        <v>30.72</v>
      </c>
      <c r="B12" s="17">
        <v>66.415</v>
      </c>
      <c r="C12" s="43"/>
    </row>
    <row r="13" spans="1:3" ht="13.5" thickBot="1">
      <c r="A13" s="22">
        <v>61.44</v>
      </c>
      <c r="B13" s="17">
        <v>134.539</v>
      </c>
      <c r="C13" s="43"/>
    </row>
    <row r="14" spans="1:3" ht="13.5" thickBot="1">
      <c r="A14" s="22">
        <v>122.88</v>
      </c>
      <c r="B14" s="17">
        <v>268.95</v>
      </c>
      <c r="C14" s="45">
        <v>256.384</v>
      </c>
    </row>
    <row r="15" spans="1:3" ht="12.75">
      <c r="A15" s="22">
        <v>245.76</v>
      </c>
      <c r="B15" s="17">
        <v>502.984</v>
      </c>
      <c r="C15" s="43"/>
    </row>
    <row r="16" spans="1:3" ht="13.5" thickBot="1">
      <c r="A16" s="23">
        <f>A15*2</f>
        <v>491.52</v>
      </c>
      <c r="B16" s="18">
        <v>966.259</v>
      </c>
      <c r="C16" s="26"/>
    </row>
    <row r="20" ht="15">
      <c r="A20" s="24" t="s">
        <v>16</v>
      </c>
    </row>
    <row r="21" ht="12.75">
      <c r="A21" s="49" t="s">
        <v>25</v>
      </c>
    </row>
    <row r="22" ht="12.75">
      <c r="A22" s="49" t="s">
        <v>26</v>
      </c>
    </row>
    <row r="23" ht="15.75" customHeight="1" thickBot="1"/>
    <row r="24" spans="1:5" ht="15.75" customHeight="1" thickBot="1">
      <c r="A24" s="47" t="s">
        <v>11</v>
      </c>
      <c r="B24" s="48" t="s">
        <v>18</v>
      </c>
      <c r="C24" s="48" t="s">
        <v>17</v>
      </c>
      <c r="D24" s="48" t="s">
        <v>12</v>
      </c>
      <c r="E24" s="13" t="s">
        <v>10</v>
      </c>
    </row>
    <row r="25" spans="1:5" ht="15.75" customHeight="1" thickBot="1">
      <c r="A25" s="27" t="s">
        <v>13</v>
      </c>
      <c r="B25" s="28"/>
      <c r="C25" s="28"/>
      <c r="D25" s="29">
        <v>3.21</v>
      </c>
      <c r="E25" s="30">
        <f aca="true" t="shared" si="0" ref="E25:E31">(D25*0.5068)-3.78</f>
        <v>-2.1531719999999996</v>
      </c>
    </row>
    <row r="26" spans="1:5" ht="15.75" customHeight="1">
      <c r="A26" s="27" t="s">
        <v>20</v>
      </c>
      <c r="B26" s="29">
        <v>10</v>
      </c>
      <c r="C26" s="29" t="s">
        <v>14</v>
      </c>
      <c r="D26" s="31">
        <v>12.061</v>
      </c>
      <c r="E26" s="30">
        <f t="shared" si="0"/>
        <v>2.3325148000000007</v>
      </c>
    </row>
    <row r="27" spans="1:5" ht="15.75" customHeight="1">
      <c r="A27" s="32" t="s">
        <v>20</v>
      </c>
      <c r="B27" s="33">
        <v>10</v>
      </c>
      <c r="C27" s="40" t="s">
        <v>14</v>
      </c>
      <c r="D27" s="34">
        <v>12.305</v>
      </c>
      <c r="E27" s="35">
        <f t="shared" si="0"/>
        <v>2.4561740000000003</v>
      </c>
    </row>
    <row r="28" spans="1:5" ht="15.75" customHeight="1" thickBot="1">
      <c r="A28" s="36" t="s">
        <v>20</v>
      </c>
      <c r="B28" s="6">
        <v>10</v>
      </c>
      <c r="C28" s="6" t="s">
        <v>14</v>
      </c>
      <c r="D28" s="37">
        <v>9.975</v>
      </c>
      <c r="E28" s="38">
        <f t="shared" si="0"/>
        <v>1.2753300000000007</v>
      </c>
    </row>
    <row r="29" spans="1:5" ht="15.75" customHeight="1">
      <c r="A29" s="27" t="s">
        <v>20</v>
      </c>
      <c r="B29" s="29">
        <v>10</v>
      </c>
      <c r="C29" s="29" t="s">
        <v>19</v>
      </c>
      <c r="D29" s="31">
        <v>69.794</v>
      </c>
      <c r="E29" s="30">
        <f t="shared" si="0"/>
        <v>31.591599199999997</v>
      </c>
    </row>
    <row r="30" spans="1:5" ht="15.75" customHeight="1">
      <c r="A30" s="32" t="s">
        <v>20</v>
      </c>
      <c r="B30" s="40">
        <v>10</v>
      </c>
      <c r="C30" s="40" t="s">
        <v>19</v>
      </c>
      <c r="D30" s="34">
        <v>59.321</v>
      </c>
      <c r="E30" s="35">
        <f t="shared" si="0"/>
        <v>26.2838828</v>
      </c>
    </row>
    <row r="31" spans="1:5" ht="15.75" customHeight="1" thickBot="1">
      <c r="A31" s="36" t="s">
        <v>20</v>
      </c>
      <c r="B31" s="6">
        <v>10</v>
      </c>
      <c r="C31" s="6" t="s">
        <v>19</v>
      </c>
      <c r="D31" s="37">
        <v>67.016</v>
      </c>
      <c r="E31" s="38">
        <f t="shared" si="0"/>
        <v>30.183708800000005</v>
      </c>
    </row>
    <row r="32" spans="1:5" ht="15.75" customHeight="1" thickBot="1">
      <c r="A32" s="41"/>
      <c r="B32" s="33"/>
      <c r="C32" s="33"/>
      <c r="D32" s="34"/>
      <c r="E32" s="42"/>
    </row>
    <row r="33" spans="1:5" ht="15.75" customHeight="1" thickBot="1">
      <c r="A33" s="47" t="s">
        <v>11</v>
      </c>
      <c r="B33" s="48" t="s">
        <v>18</v>
      </c>
      <c r="C33" s="48" t="s">
        <v>17</v>
      </c>
      <c r="D33" s="48" t="s">
        <v>12</v>
      </c>
      <c r="E33" s="13" t="s">
        <v>10</v>
      </c>
    </row>
    <row r="34" spans="1:5" ht="15.75" customHeight="1">
      <c r="A34" s="27" t="s">
        <v>0</v>
      </c>
      <c r="B34" s="29">
        <v>60</v>
      </c>
      <c r="C34" s="29" t="s">
        <v>14</v>
      </c>
      <c r="D34" s="31">
        <v>21.717</v>
      </c>
      <c r="E34" s="30">
        <f>(D34*0.5068)-3.78</f>
        <v>7.226175600000001</v>
      </c>
    </row>
    <row r="35" spans="1:5" ht="15.75" customHeight="1" thickBot="1">
      <c r="A35" s="36" t="s">
        <v>0</v>
      </c>
      <c r="B35" s="6">
        <v>60</v>
      </c>
      <c r="C35" s="6" t="s">
        <v>14</v>
      </c>
      <c r="D35" s="37">
        <v>22.79</v>
      </c>
      <c r="E35" s="38">
        <f>(D35*0.5068)-3.78</f>
        <v>7.769972000000001</v>
      </c>
    </row>
    <row r="36" spans="1:5" ht="15.75" customHeight="1">
      <c r="A36" s="27" t="s">
        <v>20</v>
      </c>
      <c r="B36" s="29">
        <v>60</v>
      </c>
      <c r="C36" s="29" t="s">
        <v>14</v>
      </c>
      <c r="D36" s="31">
        <v>55.105</v>
      </c>
      <c r="E36" s="30">
        <f aca="true" t="shared" si="1" ref="E36:E42">(D36*0.5068)-3.78</f>
        <v>24.147213999999998</v>
      </c>
    </row>
    <row r="37" spans="1:5" ht="15.75" customHeight="1">
      <c r="A37" s="32" t="s">
        <v>20</v>
      </c>
      <c r="B37" s="33">
        <v>60</v>
      </c>
      <c r="C37" s="40" t="s">
        <v>14</v>
      </c>
      <c r="D37" s="34">
        <v>60.564</v>
      </c>
      <c r="E37" s="35">
        <f t="shared" si="1"/>
        <v>26.9138352</v>
      </c>
    </row>
    <row r="38" spans="1:5" ht="15.75" customHeight="1">
      <c r="A38" s="32" t="s">
        <v>20</v>
      </c>
      <c r="B38" s="33">
        <v>60</v>
      </c>
      <c r="C38" s="40" t="s">
        <v>14</v>
      </c>
      <c r="D38" s="34">
        <v>47.699</v>
      </c>
      <c r="E38" s="35">
        <f t="shared" si="1"/>
        <v>20.3938532</v>
      </c>
    </row>
    <row r="39" spans="1:5" ht="15.75" customHeight="1" thickBot="1">
      <c r="A39" s="36" t="s">
        <v>20</v>
      </c>
      <c r="B39" s="6">
        <v>60</v>
      </c>
      <c r="C39" s="6" t="s">
        <v>14</v>
      </c>
      <c r="D39" s="37">
        <v>45.693</v>
      </c>
      <c r="E39" s="38">
        <f t="shared" si="1"/>
        <v>19.377212399999998</v>
      </c>
    </row>
    <row r="40" spans="1:5" ht="15.75" customHeight="1" thickBot="1">
      <c r="A40" s="50" t="s">
        <v>21</v>
      </c>
      <c r="B40" s="51">
        <v>60</v>
      </c>
      <c r="C40" s="51" t="s">
        <v>14</v>
      </c>
      <c r="D40" s="52">
        <v>20.05</v>
      </c>
      <c r="E40" s="53">
        <f t="shared" si="1"/>
        <v>6.381340000000002</v>
      </c>
    </row>
    <row r="41" spans="1:5" ht="15.75" customHeight="1">
      <c r="A41" s="32" t="s">
        <v>22</v>
      </c>
      <c r="B41" s="33">
        <v>60</v>
      </c>
      <c r="C41" s="40" t="s">
        <v>14</v>
      </c>
      <c r="D41" s="34">
        <v>21.28</v>
      </c>
      <c r="E41" s="35">
        <f t="shared" si="1"/>
        <v>7.004704000000002</v>
      </c>
    </row>
    <row r="42" spans="1:5" ht="15.75" customHeight="1" thickBot="1">
      <c r="A42" s="36" t="s">
        <v>22</v>
      </c>
      <c r="B42" s="6">
        <v>60</v>
      </c>
      <c r="C42" s="6" t="s">
        <v>14</v>
      </c>
      <c r="D42" s="37">
        <v>20.03</v>
      </c>
      <c r="E42" s="38">
        <f t="shared" si="1"/>
        <v>6.371204000000002</v>
      </c>
    </row>
    <row r="43" ht="15.75" customHeight="1" thickBot="1"/>
    <row r="44" spans="1:5" ht="15.75" customHeight="1">
      <c r="A44" s="27" t="s">
        <v>0</v>
      </c>
      <c r="B44" s="29">
        <v>60</v>
      </c>
      <c r="C44" s="29" t="s">
        <v>19</v>
      </c>
      <c r="D44" s="31">
        <v>18.865</v>
      </c>
      <c r="E44" s="30">
        <f aca="true" t="shared" si="2" ref="E44:E52">(D44*0.5068)-3.78</f>
        <v>5.780782</v>
      </c>
    </row>
    <row r="45" spans="1:5" ht="15.75" customHeight="1" thickBot="1">
      <c r="A45" s="36" t="s">
        <v>0</v>
      </c>
      <c r="B45" s="6">
        <v>60</v>
      </c>
      <c r="C45" s="6" t="s">
        <v>19</v>
      </c>
      <c r="D45" s="37">
        <v>23.246</v>
      </c>
      <c r="E45" s="38">
        <f t="shared" si="2"/>
        <v>8.001072800000001</v>
      </c>
    </row>
    <row r="46" spans="1:5" ht="15.75" customHeight="1">
      <c r="A46" s="27" t="s">
        <v>20</v>
      </c>
      <c r="B46" s="29">
        <v>60</v>
      </c>
      <c r="C46" s="29" t="s">
        <v>19</v>
      </c>
      <c r="D46" s="31">
        <v>300.274</v>
      </c>
      <c r="E46" s="30">
        <f t="shared" si="2"/>
        <v>148.3988632</v>
      </c>
    </row>
    <row r="47" spans="1:5" ht="15.75" customHeight="1">
      <c r="A47" s="32" t="s">
        <v>20</v>
      </c>
      <c r="B47" s="33">
        <v>60</v>
      </c>
      <c r="C47" s="40" t="s">
        <v>19</v>
      </c>
      <c r="D47" s="34">
        <v>351.958</v>
      </c>
      <c r="E47" s="35">
        <f t="shared" si="2"/>
        <v>174.59231440000002</v>
      </c>
    </row>
    <row r="48" spans="1:5" ht="15.75" customHeight="1">
      <c r="A48" s="32" t="s">
        <v>20</v>
      </c>
      <c r="B48" s="33">
        <v>60</v>
      </c>
      <c r="C48" s="40" t="s">
        <v>19</v>
      </c>
      <c r="D48" s="34">
        <v>415.943</v>
      </c>
      <c r="E48" s="35">
        <f t="shared" si="2"/>
        <v>207.0199124</v>
      </c>
    </row>
    <row r="49" spans="1:5" ht="15.75" customHeight="1" thickBot="1">
      <c r="A49" s="36" t="s">
        <v>20</v>
      </c>
      <c r="B49" s="6">
        <v>60</v>
      </c>
      <c r="C49" s="6" t="s">
        <v>19</v>
      </c>
      <c r="D49" s="37">
        <v>360.409</v>
      </c>
      <c r="E49" s="38">
        <f t="shared" si="2"/>
        <v>178.87528120000002</v>
      </c>
    </row>
    <row r="50" spans="1:5" ht="15.75" customHeight="1" thickBot="1">
      <c r="A50" s="50" t="s">
        <v>21</v>
      </c>
      <c r="B50" s="51">
        <v>60</v>
      </c>
      <c r="C50" s="51" t="s">
        <v>19</v>
      </c>
      <c r="D50" s="52">
        <v>23.135</v>
      </c>
      <c r="E50" s="53">
        <f t="shared" si="2"/>
        <v>7.9448180000000015</v>
      </c>
    </row>
    <row r="51" spans="1:5" ht="15.75" customHeight="1">
      <c r="A51" s="32" t="s">
        <v>22</v>
      </c>
      <c r="B51" s="33">
        <v>60</v>
      </c>
      <c r="C51" s="40" t="s">
        <v>19</v>
      </c>
      <c r="D51" s="34">
        <v>23.641</v>
      </c>
      <c r="E51" s="35">
        <f t="shared" si="2"/>
        <v>8.2012588</v>
      </c>
    </row>
    <row r="52" spans="1:5" ht="15.75" customHeight="1" thickBot="1">
      <c r="A52" s="36" t="s">
        <v>22</v>
      </c>
      <c r="B52" s="6">
        <v>60</v>
      </c>
      <c r="C52" s="6" t="s">
        <v>19</v>
      </c>
      <c r="D52" s="37">
        <v>21.827</v>
      </c>
      <c r="E52" s="38">
        <f t="shared" si="2"/>
        <v>7.2819236000000025</v>
      </c>
    </row>
    <row r="53" ht="15.75" customHeight="1"/>
  </sheetData>
  <sheetProtection/>
  <mergeCells count="1">
    <mergeCell ref="A5:B5"/>
  </mergeCells>
  <printOptions/>
  <pageMargins left="0.65" right="0.27" top="0.4" bottom="0.49" header="0" footer="0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PageLayoutView="0" workbookViewId="0" topLeftCell="A1">
      <selection activeCell="N39" sqref="N39"/>
    </sheetView>
  </sheetViews>
  <sheetFormatPr defaultColWidth="11.421875" defaultRowHeight="12.75"/>
  <cols>
    <col min="1" max="1" width="10.140625" style="0" customWidth="1"/>
    <col min="2" max="9" width="14.00390625" style="0" customWidth="1"/>
    <col min="10" max="10" width="5.00390625" style="0" customWidth="1"/>
  </cols>
  <sheetData>
    <row r="1" spans="2:9" ht="12.75">
      <c r="B1" s="78" t="s">
        <v>3</v>
      </c>
      <c r="C1" s="78"/>
      <c r="D1" s="78"/>
      <c r="E1" s="78"/>
      <c r="F1" s="78"/>
      <c r="G1" s="78"/>
      <c r="H1" s="78"/>
      <c r="I1" s="78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2.75">
      <c r="A3" s="61" t="s">
        <v>23</v>
      </c>
      <c r="B3" s="1"/>
      <c r="C3" s="1"/>
      <c r="D3" s="1"/>
      <c r="E3" s="1"/>
      <c r="F3" s="1"/>
      <c r="G3" s="1"/>
      <c r="H3" s="1"/>
      <c r="I3" s="1"/>
    </row>
    <row r="4" spans="1:9" ht="23.25">
      <c r="A4" s="12" t="s">
        <v>6</v>
      </c>
      <c r="B4" s="1"/>
      <c r="C4" s="1"/>
      <c r="D4" s="1"/>
      <c r="E4" s="1"/>
      <c r="F4" s="1"/>
      <c r="G4" s="1"/>
      <c r="H4" s="1"/>
      <c r="I4" s="1"/>
    </row>
    <row r="5" spans="1:9" ht="12.75">
      <c r="A5" s="61" t="s">
        <v>24</v>
      </c>
      <c r="B5" s="1"/>
      <c r="C5" s="1"/>
      <c r="D5" s="1"/>
      <c r="E5" s="1"/>
      <c r="F5" s="1"/>
      <c r="G5" s="1"/>
      <c r="H5" s="1"/>
      <c r="I5" s="1"/>
    </row>
    <row r="6" ht="18.75" customHeight="1"/>
    <row r="8" ht="12.75">
      <c r="A8" s="61" t="s">
        <v>29</v>
      </c>
    </row>
    <row r="9" ht="13.5" thickBot="1"/>
    <row r="10" spans="1:9" ht="18" customHeight="1">
      <c r="A10" s="2"/>
      <c r="B10" s="75" t="s">
        <v>1</v>
      </c>
      <c r="C10" s="76"/>
      <c r="D10" s="76"/>
      <c r="E10" s="77"/>
      <c r="F10" s="75" t="s">
        <v>2</v>
      </c>
      <c r="G10" s="76"/>
      <c r="H10" s="76"/>
      <c r="I10" s="77"/>
    </row>
    <row r="11" spans="1:9" ht="18" customHeight="1" thickBot="1">
      <c r="A11" s="3" t="s">
        <v>4</v>
      </c>
      <c r="B11" s="58" t="s">
        <v>0</v>
      </c>
      <c r="C11" s="59" t="s">
        <v>30</v>
      </c>
      <c r="D11" s="59" t="s">
        <v>31</v>
      </c>
      <c r="E11" s="60" t="s">
        <v>32</v>
      </c>
      <c r="F11" s="58" t="s">
        <v>0</v>
      </c>
      <c r="G11" s="59" t="s">
        <v>30</v>
      </c>
      <c r="H11" s="59" t="s">
        <v>31</v>
      </c>
      <c r="I11" s="60" t="s">
        <v>32</v>
      </c>
    </row>
    <row r="12" spans="1:9" ht="18" customHeight="1">
      <c r="A12" s="4">
        <v>1</v>
      </c>
      <c r="B12" s="55">
        <v>7.226175600000001</v>
      </c>
      <c r="C12" s="31">
        <v>24.147213999999998</v>
      </c>
      <c r="D12" s="31">
        <v>6.381340000000002</v>
      </c>
      <c r="E12" s="31">
        <v>7.004704000000002</v>
      </c>
      <c r="F12" s="55">
        <v>5.780782</v>
      </c>
      <c r="G12" s="31">
        <v>148.3988632</v>
      </c>
      <c r="H12" s="31">
        <v>7.9448180000000015</v>
      </c>
      <c r="I12" s="56">
        <v>8.2012588</v>
      </c>
    </row>
    <row r="13" spans="1:9" ht="18" customHeight="1">
      <c r="A13" s="4">
        <v>2</v>
      </c>
      <c r="B13" s="15">
        <v>7.769972000000001</v>
      </c>
      <c r="C13" s="34">
        <v>26.9138352</v>
      </c>
      <c r="D13" s="9"/>
      <c r="E13" s="34">
        <v>6.371204000000002</v>
      </c>
      <c r="F13" s="15">
        <v>8.001072800000001</v>
      </c>
      <c r="G13" s="34">
        <v>174.59231440000002</v>
      </c>
      <c r="H13" s="9"/>
      <c r="I13" s="8">
        <v>7.2819236000000025</v>
      </c>
    </row>
    <row r="14" spans="1:9" ht="18" customHeight="1">
      <c r="A14" s="4">
        <v>3</v>
      </c>
      <c r="B14" s="4"/>
      <c r="C14" s="34">
        <v>20.3938532</v>
      </c>
      <c r="D14" s="9"/>
      <c r="E14" s="34"/>
      <c r="F14" s="4"/>
      <c r="G14" s="34">
        <v>207.0199124</v>
      </c>
      <c r="H14" s="9"/>
      <c r="I14" s="8"/>
    </row>
    <row r="15" spans="1:9" ht="18" customHeight="1" thickBot="1">
      <c r="A15" s="5">
        <v>4</v>
      </c>
      <c r="B15" s="5"/>
      <c r="C15" s="37">
        <v>19.377212399999998</v>
      </c>
      <c r="D15" s="6"/>
      <c r="E15" s="6"/>
      <c r="F15" s="5"/>
      <c r="G15" s="37">
        <v>178.87528120000002</v>
      </c>
      <c r="H15" s="6"/>
      <c r="I15" s="7"/>
    </row>
    <row r="16" spans="1:9" ht="18" customHeight="1" thickBot="1">
      <c r="A16" s="10" t="s">
        <v>5</v>
      </c>
      <c r="B16" s="15">
        <f aca="true" t="shared" si="0" ref="B16:I16">AVERAGE(B12:B15)</f>
        <v>7.498073800000001</v>
      </c>
      <c r="C16" s="9">
        <f t="shared" si="0"/>
        <v>22.7080287</v>
      </c>
      <c r="D16" s="9">
        <f t="shared" si="0"/>
        <v>6.381340000000002</v>
      </c>
      <c r="E16" s="8">
        <f t="shared" si="0"/>
        <v>6.687954000000002</v>
      </c>
      <c r="F16" s="15">
        <f t="shared" si="0"/>
        <v>6.890927400000001</v>
      </c>
      <c r="G16" s="9">
        <f t="shared" si="0"/>
        <v>177.2215928</v>
      </c>
      <c r="H16" s="9">
        <f t="shared" si="0"/>
        <v>7.9448180000000015</v>
      </c>
      <c r="I16" s="8">
        <f t="shared" si="0"/>
        <v>7.741591200000001</v>
      </c>
    </row>
    <row r="17" spans="1:9" ht="18" customHeight="1" thickBot="1">
      <c r="A17" s="11" t="s">
        <v>27</v>
      </c>
      <c r="B17" s="62">
        <f>STDEV(B12:B15)</f>
        <v>0.3845221220248321</v>
      </c>
      <c r="C17" s="52">
        <f aca="true" t="shared" si="1" ref="C17:I17">STDEV(C12:C15)</f>
        <v>3.474181347805745</v>
      </c>
      <c r="D17" s="52"/>
      <c r="E17" s="63">
        <f t="shared" si="1"/>
        <v>0.44795214588167764</v>
      </c>
      <c r="F17" s="62">
        <f t="shared" si="1"/>
        <v>1.5699826808861017</v>
      </c>
      <c r="G17" s="64">
        <f t="shared" si="1"/>
        <v>24.002342821812686</v>
      </c>
      <c r="H17" s="52"/>
      <c r="I17" s="63">
        <f t="shared" si="1"/>
        <v>0.650068154103489</v>
      </c>
    </row>
    <row r="18" spans="1:9" ht="18" customHeight="1" thickBot="1">
      <c r="A18" s="10" t="s">
        <v>28</v>
      </c>
      <c r="B18" s="57">
        <f>B17/1.4142</f>
        <v>0.27190080754124746</v>
      </c>
      <c r="C18" s="44">
        <f>C17/2</f>
        <v>1.7370906739028724</v>
      </c>
      <c r="D18" s="44"/>
      <c r="E18" s="54">
        <f>E17/1.4142</f>
        <v>0.3167530376761969</v>
      </c>
      <c r="F18" s="57">
        <f>F17/1.4142</f>
        <v>1.1101560464475335</v>
      </c>
      <c r="G18" s="44">
        <f>G17/2</f>
        <v>12.001171410906343</v>
      </c>
      <c r="H18" s="44"/>
      <c r="I18" s="54">
        <f>I17/1.4142</f>
        <v>0.4596720082756958</v>
      </c>
    </row>
    <row r="19" ht="18" customHeight="1"/>
  </sheetData>
  <sheetProtection/>
  <mergeCells count="3">
    <mergeCell ref="B10:E10"/>
    <mergeCell ref="F10:I10"/>
    <mergeCell ref="B1:I1"/>
  </mergeCells>
  <printOptions/>
  <pageMargins left="0.65" right="0.75" top="0.56" bottom="0.5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19"/>
  <sheetViews>
    <sheetView zoomScalePageLayoutView="0" workbookViewId="0" topLeftCell="A5">
      <selection activeCell="H25" sqref="H25"/>
    </sheetView>
  </sheetViews>
  <sheetFormatPr defaultColWidth="11.421875" defaultRowHeight="12.75"/>
  <cols>
    <col min="1" max="1" width="2.140625" style="0" customWidth="1"/>
    <col min="4" max="4" width="13.421875" style="0" bestFit="1" customWidth="1"/>
    <col min="7" max="7" width="12.28125" style="0" bestFit="1" customWidth="1"/>
  </cols>
  <sheetData>
    <row r="4" ht="21.75" customHeight="1"/>
    <row r="5" ht="21.75" customHeight="1">
      <c r="B5" s="61" t="s">
        <v>29</v>
      </c>
    </row>
    <row r="6" ht="21.75" customHeight="1" thickBot="1"/>
    <row r="7" spans="2:10" ht="21.75" customHeight="1">
      <c r="B7" s="2"/>
      <c r="C7" s="75" t="s">
        <v>1</v>
      </c>
      <c r="D7" s="76"/>
      <c r="E7" s="76"/>
      <c r="F7" s="77"/>
      <c r="G7" s="75" t="s">
        <v>2</v>
      </c>
      <c r="H7" s="76"/>
      <c r="I7" s="76"/>
      <c r="J7" s="77"/>
    </row>
    <row r="8" spans="2:10" ht="21.75" customHeight="1" thickBot="1">
      <c r="B8" s="3" t="s">
        <v>4</v>
      </c>
      <c r="C8" s="58" t="s">
        <v>0</v>
      </c>
      <c r="D8" s="59" t="s">
        <v>30</v>
      </c>
      <c r="E8" s="59" t="s">
        <v>31</v>
      </c>
      <c r="F8" s="60" t="s">
        <v>32</v>
      </c>
      <c r="G8" s="58" t="s">
        <v>0</v>
      </c>
      <c r="H8" s="59" t="s">
        <v>30</v>
      </c>
      <c r="I8" s="59" t="s">
        <v>31</v>
      </c>
      <c r="J8" s="60" t="s">
        <v>32</v>
      </c>
    </row>
    <row r="9" spans="2:10" ht="21.75" customHeight="1">
      <c r="B9" s="4">
        <v>1</v>
      </c>
      <c r="C9" s="55">
        <v>7.226175600000001</v>
      </c>
      <c r="D9" s="31">
        <v>24.147213999999998</v>
      </c>
      <c r="E9" s="31">
        <v>6.381340000000002</v>
      </c>
      <c r="F9" s="31">
        <v>7.004704000000002</v>
      </c>
      <c r="G9" s="55">
        <v>5.780782</v>
      </c>
      <c r="H9" s="31">
        <v>148.3988632</v>
      </c>
      <c r="I9" s="31">
        <v>7.9448180000000015</v>
      </c>
      <c r="J9" s="56">
        <v>8.2012588</v>
      </c>
    </row>
    <row r="10" spans="2:10" ht="21.75" customHeight="1">
      <c r="B10" s="4">
        <v>2</v>
      </c>
      <c r="C10" s="15">
        <v>7.769972000000001</v>
      </c>
      <c r="D10" s="34">
        <v>26.9138352</v>
      </c>
      <c r="E10" s="9"/>
      <c r="F10" s="34">
        <v>6.371204000000002</v>
      </c>
      <c r="G10" s="15">
        <v>8.001072800000001</v>
      </c>
      <c r="H10" s="34">
        <v>174.59231440000002</v>
      </c>
      <c r="I10" s="9"/>
      <c r="J10" s="8">
        <v>7.2819236000000025</v>
      </c>
    </row>
    <row r="11" spans="2:10" ht="21.75" customHeight="1">
      <c r="B11" s="4">
        <v>3</v>
      </c>
      <c r="C11" s="4"/>
      <c r="D11" s="34">
        <v>20.3938532</v>
      </c>
      <c r="E11" s="9"/>
      <c r="F11" s="34"/>
      <c r="G11" s="4"/>
      <c r="H11" s="34">
        <v>207.0199124</v>
      </c>
      <c r="I11" s="9"/>
      <c r="J11" s="8"/>
    </row>
    <row r="12" spans="2:10" ht="21.75" customHeight="1" thickBot="1">
      <c r="B12" s="5">
        <v>4</v>
      </c>
      <c r="C12" s="5"/>
      <c r="D12" s="37">
        <v>19.377212399999998</v>
      </c>
      <c r="E12" s="6"/>
      <c r="F12" s="6"/>
      <c r="G12" s="5"/>
      <c r="H12" s="37">
        <v>178.87528120000002</v>
      </c>
      <c r="I12" s="6"/>
      <c r="J12" s="7"/>
    </row>
    <row r="13" spans="2:10" ht="21.75" customHeight="1" thickBot="1">
      <c r="B13" s="10" t="s">
        <v>5</v>
      </c>
      <c r="C13" s="15">
        <f aca="true" t="shared" si="0" ref="C13:J13">AVERAGE(C9:C12)</f>
        <v>7.498073800000001</v>
      </c>
      <c r="D13" s="9">
        <f t="shared" si="0"/>
        <v>22.7080287</v>
      </c>
      <c r="E13" s="9">
        <f t="shared" si="0"/>
        <v>6.381340000000002</v>
      </c>
      <c r="F13" s="8">
        <f t="shared" si="0"/>
        <v>6.687954000000002</v>
      </c>
      <c r="G13" s="15">
        <f t="shared" si="0"/>
        <v>6.890927400000001</v>
      </c>
      <c r="H13" s="9">
        <f t="shared" si="0"/>
        <v>177.2215928</v>
      </c>
      <c r="I13" s="9">
        <f t="shared" si="0"/>
        <v>7.9448180000000015</v>
      </c>
      <c r="J13" s="8">
        <f t="shared" si="0"/>
        <v>7.741591200000001</v>
      </c>
    </row>
    <row r="14" spans="2:10" ht="21.75" customHeight="1" thickBot="1">
      <c r="B14" s="11" t="s">
        <v>27</v>
      </c>
      <c r="C14" s="62">
        <f>STDEV(C9:C12)</f>
        <v>0.3845221220248321</v>
      </c>
      <c r="D14" s="52">
        <f aca="true" t="shared" si="1" ref="D14:J14">STDEV(D9:D12)</f>
        <v>3.474181347805745</v>
      </c>
      <c r="E14" s="52"/>
      <c r="F14" s="63">
        <f t="shared" si="1"/>
        <v>0.44795214588167764</v>
      </c>
      <c r="G14" s="62">
        <f t="shared" si="1"/>
        <v>1.5699826808861017</v>
      </c>
      <c r="H14" s="64">
        <f t="shared" si="1"/>
        <v>24.002342821812686</v>
      </c>
      <c r="I14" s="52"/>
      <c r="J14" s="63">
        <f t="shared" si="1"/>
        <v>0.650068154103489</v>
      </c>
    </row>
    <row r="15" spans="2:10" ht="21.75" customHeight="1" thickBot="1">
      <c r="B15" s="10" t="s">
        <v>28</v>
      </c>
      <c r="C15" s="57">
        <f>C14/1.4142</f>
        <v>0.27190080754124746</v>
      </c>
      <c r="D15" s="44">
        <f>D14/2</f>
        <v>1.7370906739028724</v>
      </c>
      <c r="E15" s="44"/>
      <c r="F15" s="54">
        <f>F14/1.4142</f>
        <v>0.3167530376761969</v>
      </c>
      <c r="G15" s="57">
        <f>G14/1.4142</f>
        <v>1.1101560464475335</v>
      </c>
      <c r="H15" s="44">
        <f>H14/2</f>
        <v>12.001171410906343</v>
      </c>
      <c r="I15" s="44"/>
      <c r="J15" s="54">
        <f>J14/1.4142</f>
        <v>0.4596720082756958</v>
      </c>
    </row>
    <row r="16" ht="21.75" customHeight="1"/>
    <row r="17" spans="4:7" ht="21.75" customHeight="1">
      <c r="D17" s="67" t="s">
        <v>33</v>
      </c>
      <c r="G17" s="67" t="s">
        <v>33</v>
      </c>
    </row>
    <row r="18" spans="4:7" ht="21.75" customHeight="1">
      <c r="D18" s="65">
        <f>_xlfn.T.TEST(D9:D12,H9:H12,2,2)</f>
        <v>1.4337449925805068E-05</v>
      </c>
      <c r="G18" s="65">
        <f>_xlfn.T.TEST(C9:C10,D9:D12,2,2)</f>
        <v>0.004325079662459047</v>
      </c>
    </row>
    <row r="19" spans="4:8" ht="21.75" customHeight="1">
      <c r="D19" s="66" t="s">
        <v>34</v>
      </c>
      <c r="E19" s="68"/>
      <c r="F19" s="68"/>
      <c r="G19" s="66" t="s">
        <v>35</v>
      </c>
      <c r="H19" s="68"/>
    </row>
    <row r="20" ht="21.75" customHeight="1"/>
  </sheetData>
  <sheetProtection/>
  <mergeCells count="2"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29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2.140625" style="0" customWidth="1"/>
    <col min="4" max="4" width="13.421875" style="0" bestFit="1" customWidth="1"/>
    <col min="7" max="7" width="12.28125" style="0" bestFit="1" customWidth="1"/>
    <col min="10" max="10" width="12.140625" style="0" bestFit="1" customWidth="1"/>
  </cols>
  <sheetData>
    <row r="4" ht="21.75" customHeight="1"/>
    <row r="5" ht="21.75" customHeight="1">
      <c r="B5" s="61" t="s">
        <v>29</v>
      </c>
    </row>
    <row r="6" ht="21.75" customHeight="1" thickBot="1"/>
    <row r="7" spans="2:10" ht="21.75" customHeight="1">
      <c r="B7" s="2"/>
      <c r="C7" s="75" t="s">
        <v>1</v>
      </c>
      <c r="D7" s="76"/>
      <c r="E7" s="76"/>
      <c r="F7" s="77"/>
      <c r="G7" s="75" t="s">
        <v>2</v>
      </c>
      <c r="H7" s="76"/>
      <c r="I7" s="76"/>
      <c r="J7" s="77"/>
    </row>
    <row r="8" spans="2:10" ht="21.75" customHeight="1" thickBot="1">
      <c r="B8" s="3" t="s">
        <v>4</v>
      </c>
      <c r="C8" s="58" t="s">
        <v>0</v>
      </c>
      <c r="D8" s="59" t="s">
        <v>30</v>
      </c>
      <c r="E8" s="59" t="s">
        <v>31</v>
      </c>
      <c r="F8" s="60" t="s">
        <v>32</v>
      </c>
      <c r="G8" s="58" t="s">
        <v>0</v>
      </c>
      <c r="H8" s="59" t="s">
        <v>30</v>
      </c>
      <c r="I8" s="59" t="s">
        <v>31</v>
      </c>
      <c r="J8" s="60" t="s">
        <v>32</v>
      </c>
    </row>
    <row r="9" spans="2:10" ht="21.75" customHeight="1">
      <c r="B9" s="4">
        <v>1</v>
      </c>
      <c r="C9" s="55">
        <v>7.226175600000001</v>
      </c>
      <c r="D9" s="31">
        <v>24.147213999999998</v>
      </c>
      <c r="E9" s="31">
        <v>6.381340000000002</v>
      </c>
      <c r="F9" s="31">
        <v>7.004704000000002</v>
      </c>
      <c r="G9" s="55">
        <v>5.780782</v>
      </c>
      <c r="H9" s="31">
        <v>148.3988632</v>
      </c>
      <c r="I9" s="31">
        <v>7.9448180000000015</v>
      </c>
      <c r="J9" s="56">
        <v>8.2012588</v>
      </c>
    </row>
    <row r="10" spans="2:10" ht="21.75" customHeight="1">
      <c r="B10" s="4">
        <v>2</v>
      </c>
      <c r="C10" s="15">
        <v>7.769972000000001</v>
      </c>
      <c r="D10" s="34">
        <v>26.9138352</v>
      </c>
      <c r="E10" s="9"/>
      <c r="F10" s="34">
        <v>6.371204000000002</v>
      </c>
      <c r="G10" s="15">
        <v>8.001072800000001</v>
      </c>
      <c r="H10" s="34">
        <v>174.59231440000002</v>
      </c>
      <c r="I10" s="9"/>
      <c r="J10" s="8">
        <v>7.2819236000000025</v>
      </c>
    </row>
    <row r="11" spans="2:10" ht="21.75" customHeight="1">
      <c r="B11" s="4">
        <v>3</v>
      </c>
      <c r="C11" s="4"/>
      <c r="D11" s="34">
        <v>20.3938532</v>
      </c>
      <c r="E11" s="9"/>
      <c r="F11" s="34"/>
      <c r="G11" s="4"/>
      <c r="H11" s="34">
        <v>207.0199124</v>
      </c>
      <c r="I11" s="9"/>
      <c r="J11" s="8"/>
    </row>
    <row r="12" spans="2:10" ht="21.75" customHeight="1" thickBot="1">
      <c r="B12" s="5">
        <v>4</v>
      </c>
      <c r="C12" s="5"/>
      <c r="D12" s="37">
        <v>19.377212399999998</v>
      </c>
      <c r="E12" s="6"/>
      <c r="F12" s="6"/>
      <c r="G12" s="5"/>
      <c r="H12" s="37">
        <v>178.87528120000002</v>
      </c>
      <c r="I12" s="6"/>
      <c r="J12" s="7"/>
    </row>
    <row r="13" spans="2:10" ht="21.75" customHeight="1" thickBot="1">
      <c r="B13" s="10" t="s">
        <v>5</v>
      </c>
      <c r="C13" s="15">
        <f aca="true" t="shared" si="0" ref="C13:J13">AVERAGE(C9:C12)</f>
        <v>7.498073800000001</v>
      </c>
      <c r="D13" s="9">
        <f t="shared" si="0"/>
        <v>22.7080287</v>
      </c>
      <c r="E13" s="9">
        <f t="shared" si="0"/>
        <v>6.381340000000002</v>
      </c>
      <c r="F13" s="8">
        <f t="shared" si="0"/>
        <v>6.687954000000002</v>
      </c>
      <c r="G13" s="15">
        <f t="shared" si="0"/>
        <v>6.890927400000001</v>
      </c>
      <c r="H13" s="9">
        <f t="shared" si="0"/>
        <v>177.2215928</v>
      </c>
      <c r="I13" s="9">
        <f t="shared" si="0"/>
        <v>7.9448180000000015</v>
      </c>
      <c r="J13" s="8">
        <f t="shared" si="0"/>
        <v>7.741591200000001</v>
      </c>
    </row>
    <row r="14" spans="2:10" ht="21.75" customHeight="1" thickBot="1">
      <c r="B14" s="11" t="s">
        <v>27</v>
      </c>
      <c r="C14" s="62">
        <f>STDEV(C9:C12)</f>
        <v>0.3845221220248321</v>
      </c>
      <c r="D14" s="52">
        <f aca="true" t="shared" si="1" ref="D14:J14">STDEV(D9:D12)</f>
        <v>3.474181347805745</v>
      </c>
      <c r="E14" s="52"/>
      <c r="F14" s="63">
        <f t="shared" si="1"/>
        <v>0.44795214588167764</v>
      </c>
      <c r="G14" s="62">
        <f t="shared" si="1"/>
        <v>1.5699826808861017</v>
      </c>
      <c r="H14" s="64">
        <f t="shared" si="1"/>
        <v>24.002342821812686</v>
      </c>
      <c r="I14" s="52"/>
      <c r="J14" s="63">
        <f t="shared" si="1"/>
        <v>0.650068154103489</v>
      </c>
    </row>
    <row r="15" spans="2:10" ht="21.75" customHeight="1" thickBot="1">
      <c r="B15" s="10" t="s">
        <v>28</v>
      </c>
      <c r="C15" s="57">
        <f>C14/1.4142</f>
        <v>0.27190080754124746</v>
      </c>
      <c r="D15" s="44">
        <f>D14/2</f>
        <v>1.7370906739028724</v>
      </c>
      <c r="E15" s="44"/>
      <c r="F15" s="54">
        <f>F14/1.4142</f>
        <v>0.3167530376761969</v>
      </c>
      <c r="G15" s="57">
        <f>G14/1.4142</f>
        <v>1.1101560464475335</v>
      </c>
      <c r="H15" s="44">
        <f>H14/2</f>
        <v>12.001171410906343</v>
      </c>
      <c r="I15" s="44"/>
      <c r="J15" s="54">
        <f>J14/1.4142</f>
        <v>0.4596720082756958</v>
      </c>
    </row>
    <row r="16" ht="21.75" customHeight="1"/>
    <row r="17" spans="4:10" ht="21.75" customHeight="1">
      <c r="D17" s="67" t="s">
        <v>33</v>
      </c>
      <c r="G17" s="67" t="s">
        <v>33</v>
      </c>
      <c r="J17" s="67" t="s">
        <v>33</v>
      </c>
    </row>
    <row r="18" spans="4:10" ht="21.75" customHeight="1">
      <c r="D18" s="65">
        <f>_xlfn.T.TEST(D9:D12,H9:H12,2,2)</f>
        <v>1.4337449925805068E-05</v>
      </c>
      <c r="G18" s="65">
        <f>_xlfn.T.TEST(C9:C10,D9:D12,2,2)</f>
        <v>0.004325079662459047</v>
      </c>
      <c r="J18" s="65">
        <f>_xlfn.T.TEST(C9:C10,G9:G10,2,2)</f>
        <v>0.6483679715544196</v>
      </c>
    </row>
    <row r="19" spans="4:10" ht="21.75" customHeight="1">
      <c r="D19" s="66" t="s">
        <v>34</v>
      </c>
      <c r="E19" s="68"/>
      <c r="F19" s="68"/>
      <c r="G19" s="66" t="s">
        <v>35</v>
      </c>
      <c r="H19" s="68"/>
      <c r="J19" s="66" t="s">
        <v>36</v>
      </c>
    </row>
    <row r="20" ht="21.75" customHeight="1"/>
    <row r="22" ht="15">
      <c r="E22" s="67" t="s">
        <v>33</v>
      </c>
    </row>
    <row r="23" ht="15.75" thickBot="1">
      <c r="E23" s="71">
        <f>_xlfn.T.TEST(E25:E28,F25:F28,2,2)</f>
        <v>0.00013732066840601147</v>
      </c>
    </row>
    <row r="24" spans="5:6" ht="13.5" thickBot="1">
      <c r="E24" s="45" t="s">
        <v>0</v>
      </c>
      <c r="F24" s="25" t="s">
        <v>30</v>
      </c>
    </row>
    <row r="25" spans="5:6" ht="12.75">
      <c r="E25" s="69">
        <v>7.226175600000001</v>
      </c>
      <c r="F25" s="72">
        <v>24.147213999999998</v>
      </c>
    </row>
    <row r="26" spans="5:6" ht="12.75">
      <c r="E26" s="69">
        <v>7.769972000000001</v>
      </c>
      <c r="F26" s="69">
        <v>26.9138352</v>
      </c>
    </row>
    <row r="27" spans="5:6" ht="12.75">
      <c r="E27" s="69">
        <v>5.780782</v>
      </c>
      <c r="F27" s="69">
        <v>20.3938532</v>
      </c>
    </row>
    <row r="28" spans="5:6" ht="13.5" thickBot="1">
      <c r="E28" s="70">
        <v>8.001072800000001</v>
      </c>
      <c r="F28" s="70">
        <v>19.377212399999998</v>
      </c>
    </row>
    <row r="29" ht="12.75">
      <c r="E29" s="66" t="s">
        <v>37</v>
      </c>
    </row>
  </sheetData>
  <sheetProtection/>
  <mergeCells count="2"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cp:lastPrinted>2009-10-15T13:17:45Z</cp:lastPrinted>
  <dcterms:created xsi:type="dcterms:W3CDTF">2009-10-15T07:11:49Z</dcterms:created>
  <dcterms:modified xsi:type="dcterms:W3CDTF">2021-09-21T10:45:32Z</dcterms:modified>
  <cp:category/>
  <cp:version/>
  <cp:contentType/>
  <cp:contentStatus/>
</cp:coreProperties>
</file>