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347609\Desktop\"/>
    </mc:Choice>
  </mc:AlternateContent>
  <bookViews>
    <workbookView xWindow="0" yWindow="0" windowWidth="28800" windowHeight="11700" tabRatio="500" activeTab="1"/>
  </bookViews>
  <sheets>
    <sheet name="FIGURE 2" sheetId="2" r:id="rId1"/>
    <sheet name="FIGURE 3" sheetId="3" r:id="rId2"/>
    <sheet name="FIGURE 4" sheetId="7" r:id="rId3"/>
    <sheet name="FIGURE 5" sheetId="8" r:id="rId4"/>
    <sheet name="FIGURA 6" sheetId="9" r:id="rId5"/>
    <sheet name="Suppl. Fig 3" sheetId="5" r:id="rId6"/>
    <sheet name="Suppl. Fig 5" sheetId="6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9" i="5" l="1"/>
  <c r="AC13" i="5"/>
  <c r="AC8" i="5"/>
  <c r="AB8" i="5"/>
  <c r="AC10" i="5" s="1"/>
  <c r="AB12" i="5"/>
  <c r="AB15" i="5"/>
  <c r="T26" i="5"/>
  <c r="T17" i="5"/>
  <c r="T14" i="5"/>
  <c r="M19" i="5"/>
  <c r="M24" i="5"/>
  <c r="M25" i="5"/>
  <c r="M27" i="5"/>
  <c r="M12" i="5"/>
  <c r="M13" i="5"/>
  <c r="M15" i="5"/>
  <c r="L8" i="5"/>
  <c r="M26" i="5" s="1"/>
  <c r="L17" i="5"/>
  <c r="D23" i="5"/>
  <c r="D17" i="5"/>
  <c r="D14" i="5"/>
  <c r="D11" i="5"/>
  <c r="M8" i="5" l="1"/>
  <c r="M22" i="5"/>
  <c r="M9" i="5"/>
  <c r="AC16" i="5"/>
  <c r="M11" i="5"/>
  <c r="M23" i="5"/>
  <c r="M10" i="5"/>
  <c r="AC17" i="5"/>
  <c r="AD15" i="5" s="1"/>
  <c r="M17" i="5"/>
  <c r="O17" i="5" s="1"/>
  <c r="M21" i="5"/>
  <c r="M16" i="5"/>
  <c r="M28" i="5"/>
  <c r="M20" i="5"/>
  <c r="AC14" i="5"/>
  <c r="M14" i="5"/>
  <c r="AC11" i="5"/>
  <c r="AE15" i="5"/>
  <c r="AF15" i="5"/>
  <c r="AF12" i="5"/>
  <c r="AE12" i="5"/>
  <c r="AD12" i="5"/>
  <c r="T8" i="5"/>
  <c r="T20" i="5"/>
  <c r="T11" i="5"/>
  <c r="T23" i="5"/>
  <c r="L14" i="5"/>
  <c r="L26" i="5"/>
  <c r="P8" i="5"/>
  <c r="P11" i="5"/>
  <c r="O11" i="5"/>
  <c r="N11" i="5"/>
  <c r="N14" i="5"/>
  <c r="O23" i="5"/>
  <c r="N23" i="5"/>
  <c r="P23" i="5"/>
  <c r="P14" i="5"/>
  <c r="O14" i="5"/>
  <c r="N20" i="5"/>
  <c r="P20" i="5"/>
  <c r="O20" i="5"/>
  <c r="P26" i="5"/>
  <c r="N8" i="5"/>
  <c r="L20" i="5"/>
  <c r="N26" i="5"/>
  <c r="O8" i="5"/>
  <c r="L11" i="5"/>
  <c r="N17" i="5"/>
  <c r="O26" i="5"/>
  <c r="P17" i="5"/>
  <c r="L23" i="5"/>
  <c r="D26" i="5"/>
  <c r="D20" i="5"/>
  <c r="D8" i="5"/>
  <c r="U15" i="5" l="1"/>
  <c r="U24" i="5"/>
  <c r="U16" i="5"/>
  <c r="U25" i="5"/>
  <c r="U9" i="5"/>
  <c r="U18" i="5"/>
  <c r="U26" i="5"/>
  <c r="U10" i="5"/>
  <c r="U19" i="5"/>
  <c r="U27" i="5"/>
  <c r="U8" i="5"/>
  <c r="U22" i="5"/>
  <c r="U11" i="5"/>
  <c r="U20" i="5"/>
  <c r="U28" i="5"/>
  <c r="U12" i="5"/>
  <c r="U21" i="5"/>
  <c r="U13" i="5"/>
  <c r="U14" i="5"/>
  <c r="U23" i="5"/>
  <c r="E9" i="5"/>
  <c r="E17" i="5"/>
  <c r="E25" i="5"/>
  <c r="E10" i="5"/>
  <c r="E18" i="5"/>
  <c r="E26" i="5"/>
  <c r="E15" i="5"/>
  <c r="E23" i="5"/>
  <c r="E11" i="5"/>
  <c r="G11" i="5" s="1"/>
  <c r="E19" i="5"/>
  <c r="E27" i="5"/>
  <c r="E12" i="5"/>
  <c r="E28" i="5"/>
  <c r="E13" i="5"/>
  <c r="E8" i="5"/>
  <c r="E14" i="5"/>
  <c r="E22" i="5"/>
  <c r="E20" i="5"/>
  <c r="E21" i="5"/>
  <c r="E16" i="5"/>
  <c r="G14" i="5" s="1"/>
  <c r="E24" i="5"/>
  <c r="AD8" i="5"/>
  <c r="AF8" i="5"/>
  <c r="AE8" i="5"/>
  <c r="H11" i="5"/>
  <c r="F11" i="5"/>
  <c r="X26" i="5" l="1"/>
  <c r="V26" i="5"/>
  <c r="W26" i="5"/>
  <c r="F20" i="5"/>
  <c r="H20" i="5"/>
  <c r="G20" i="5"/>
  <c r="G17" i="5"/>
  <c r="H17" i="5"/>
  <c r="F17" i="5"/>
  <c r="X20" i="5"/>
  <c r="W20" i="5"/>
  <c r="V20" i="5"/>
  <c r="V17" i="5"/>
  <c r="X17" i="5"/>
  <c r="W17" i="5"/>
  <c r="H14" i="5"/>
  <c r="F14" i="5"/>
  <c r="F23" i="5"/>
  <c r="G23" i="5"/>
  <c r="H23" i="5"/>
  <c r="W23" i="5"/>
  <c r="V23" i="5"/>
  <c r="X23" i="5"/>
  <c r="V11" i="5"/>
  <c r="W11" i="5"/>
  <c r="X11" i="5"/>
  <c r="F8" i="5"/>
  <c r="H8" i="5"/>
  <c r="G8" i="5"/>
  <c r="X14" i="5"/>
  <c r="W14" i="5"/>
  <c r="V14" i="5"/>
  <c r="X8" i="5"/>
  <c r="W8" i="5"/>
  <c r="V8" i="5"/>
  <c r="H26" i="5"/>
  <c r="F26" i="5"/>
  <c r="G26" i="5"/>
  <c r="C55" i="2"/>
  <c r="D55" i="2"/>
  <c r="C56" i="2" l="1"/>
  <c r="D56" i="2"/>
  <c r="C57" i="2"/>
  <c r="D57" i="2"/>
  <c r="H34" i="2" l="1"/>
  <c r="H35" i="2"/>
  <c r="H33" i="2"/>
  <c r="E34" i="2"/>
  <c r="E35" i="2"/>
  <c r="E33" i="2"/>
</calcChain>
</file>

<file path=xl/sharedStrings.xml><?xml version="1.0" encoding="utf-8"?>
<sst xmlns="http://schemas.openxmlformats.org/spreadsheetml/2006/main" count="279" uniqueCount="86">
  <si>
    <t>PDI</t>
  </si>
  <si>
    <t>DLS measurements</t>
  </si>
  <si>
    <t xml:space="preserve">Protein </t>
  </si>
  <si>
    <t>T22-STM-H6</t>
  </si>
  <si>
    <t>T22-CTP-H6</t>
  </si>
  <si>
    <t>T22-HSNBT-H6</t>
  </si>
  <si>
    <t xml:space="preserve">SIZE ( nm) </t>
  </si>
  <si>
    <t>Protein-ATTO</t>
  </si>
  <si>
    <t>internalization</t>
  </si>
  <si>
    <t>100 nM</t>
  </si>
  <si>
    <t>1000 nM</t>
  </si>
  <si>
    <t>Sample 1</t>
  </si>
  <si>
    <t>Sample 2</t>
  </si>
  <si>
    <t>Mean</t>
  </si>
  <si>
    <t>% Inhibition</t>
  </si>
  <si>
    <t>- AMD3100</t>
  </si>
  <si>
    <t>+ AMD3100</t>
  </si>
  <si>
    <t>Protein-MMAE</t>
  </si>
  <si>
    <t>T22-STM-H6--MMAE</t>
  </si>
  <si>
    <t>T22-CTP-H6--MMAE</t>
  </si>
  <si>
    <t>T22-HSNBT-H6--MMAE</t>
  </si>
  <si>
    <t>Cell viability</t>
  </si>
  <si>
    <t>Sample 3</t>
  </si>
  <si>
    <t>Protein-MMAE 500 nM</t>
  </si>
  <si>
    <t>T22-GFP-H6--MMAE</t>
  </si>
  <si>
    <t>T22-GFP-H6</t>
  </si>
  <si>
    <t>Protein-SDS</t>
  </si>
  <si>
    <t>T22-STM-H6--MMAE + 1% SDS</t>
  </si>
  <si>
    <t>T22-CTP-H6--MMAE + 1% SDS</t>
  </si>
  <si>
    <t>T22-HSNBT-H6--MMAE + 1% SDS</t>
  </si>
  <si>
    <t>HeLa</t>
  </si>
  <si>
    <t>THP-1</t>
  </si>
  <si>
    <t>T22-GFP-H6-MMAE</t>
  </si>
  <si>
    <t>T22-GFP-H6-MMAE + 1% SDS</t>
  </si>
  <si>
    <t>25 nM</t>
  </si>
  <si>
    <t>250 nM</t>
  </si>
  <si>
    <t>500 nM</t>
  </si>
  <si>
    <t>750 nM</t>
  </si>
  <si>
    <t>Sample</t>
  </si>
  <si>
    <t>Abs</t>
  </si>
  <si>
    <t>Mean Abs</t>
  </si>
  <si>
    <t>% Survival</t>
  </si>
  <si>
    <t>Mean % Surv</t>
  </si>
  <si>
    <t>Desv. EST</t>
  </si>
  <si>
    <t>SEM</t>
  </si>
  <si>
    <t>T22-HSNBT-H6-MMAE</t>
  </si>
  <si>
    <t xml:space="preserve">Veh </t>
  </si>
  <si>
    <t>T22-STM-H6-MMAE</t>
  </si>
  <si>
    <t xml:space="preserve">Vehicle </t>
  </si>
  <si>
    <t xml:space="preserve">500nM </t>
  </si>
  <si>
    <t xml:space="preserve">1000nM </t>
  </si>
  <si>
    <t>Figure 2B</t>
  </si>
  <si>
    <t>Figure 2C</t>
  </si>
  <si>
    <t>Figure 2D</t>
  </si>
  <si>
    <t>Figure 3B</t>
  </si>
  <si>
    <t>outlayer</t>
  </si>
  <si>
    <t xml:space="preserve">Figure 3C </t>
  </si>
  <si>
    <t>Protein 2uM</t>
  </si>
  <si>
    <t>Figure 3D</t>
  </si>
  <si>
    <t>ELS measurements</t>
  </si>
  <si>
    <t>IC50 measurements</t>
  </si>
  <si>
    <t>Figure 4B</t>
  </si>
  <si>
    <t>Protein</t>
  </si>
  <si>
    <t>Figure 5A</t>
  </si>
  <si>
    <t>Mouse 1</t>
  </si>
  <si>
    <t>Mouse 2</t>
  </si>
  <si>
    <t>Mouse 3</t>
  </si>
  <si>
    <t>Mouse 4</t>
  </si>
  <si>
    <t>Mouse 5</t>
  </si>
  <si>
    <t>Mouse 6</t>
  </si>
  <si>
    <t>Figure 6A</t>
  </si>
  <si>
    <t>DAY 0</t>
  </si>
  <si>
    <t>DAY 3</t>
  </si>
  <si>
    <t>DAY 6</t>
  </si>
  <si>
    <t>DAY 8</t>
  </si>
  <si>
    <t>DAY 10</t>
  </si>
  <si>
    <t>DAY 13</t>
  </si>
  <si>
    <t>BUFFER</t>
  </si>
  <si>
    <t>T22-GFP-H6-AUR</t>
  </si>
  <si>
    <t>Body weight evolution (gr)</t>
  </si>
  <si>
    <t>Bioluminiscence evolution (Total Flux [p/s]</t>
  </si>
  <si>
    <t>LIVER</t>
  </si>
  <si>
    <t>SPLEEN</t>
  </si>
  <si>
    <t>BONE MARROW</t>
  </si>
  <si>
    <t>Tissue Bioluminiscence (Total Flux [p/s]</t>
  </si>
  <si>
    <t>T22-CTP-H6-MMAE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</si>
</sst>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113">
    <xf numFmtId="0" fontId="0" fillId="0" borderId="0" xfId="0"/>
    <xf numFmtId="0" fontId="3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/>
    <xf numFmtId="0" fontId="0" fillId="0" borderId="4" xfId="0" applyFill="1" applyBorder="1" applyAlignment="1"/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0" xfId="0" applyFont="1"/>
    <xf numFmtId="2" fontId="5" fillId="0" borderId="10" xfId="15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4" xfId="15" applyFont="1" applyBorder="1" applyAlignment="1">
      <alignment horizontal="center" vertical="center"/>
    </xf>
    <xf numFmtId="0" fontId="6" fillId="0" borderId="15" xfId="15" applyFont="1" applyBorder="1" applyAlignment="1">
      <alignment horizontal="center" vertical="center"/>
    </xf>
    <xf numFmtId="164" fontId="5" fillId="0" borderId="4" xfId="15" applyNumberFormat="1" applyBorder="1" applyAlignment="1">
      <alignment horizontal="center" vertical="center"/>
    </xf>
    <xf numFmtId="164" fontId="5" fillId="0" borderId="4" xfId="15" applyNumberForma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5" fillId="0" borderId="6" xfId="0" applyFont="1" applyBorder="1"/>
    <xf numFmtId="0" fontId="5" fillId="0" borderId="4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1" fontId="0" fillId="0" borderId="27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28" xfId="0" applyNumberForma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35" xfId="0" applyNumberFormat="1" applyBorder="1" applyAlignment="1">
      <alignment horizontal="center"/>
    </xf>
    <xf numFmtId="0" fontId="0" fillId="0" borderId="43" xfId="0" applyBorder="1"/>
    <xf numFmtId="11" fontId="0" fillId="0" borderId="18" xfId="0" applyNumberFormat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0" fontId="0" fillId="0" borderId="29" xfId="0" applyBorder="1"/>
    <xf numFmtId="0" fontId="3" fillId="0" borderId="44" xfId="0" applyFon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2" fontId="7" fillId="0" borderId="4" xfId="15" applyNumberFormat="1" applyFont="1" applyBorder="1" applyAlignment="1">
      <alignment horizontal="center" vertical="center"/>
    </xf>
    <xf numFmtId="0" fontId="6" fillId="0" borderId="4" xfId="15" applyFont="1" applyBorder="1" applyAlignment="1">
      <alignment horizontal="center" vertical="center" wrapText="1"/>
    </xf>
    <xf numFmtId="164" fontId="5" fillId="0" borderId="4" xfId="15" applyNumberFormat="1" applyBorder="1" applyAlignment="1">
      <alignment horizontal="center" vertical="center"/>
    </xf>
    <xf numFmtId="0" fontId="5" fillId="0" borderId="4" xfId="15" applyBorder="1" applyAlignment="1">
      <alignment horizontal="center" vertical="center"/>
    </xf>
    <xf numFmtId="2" fontId="5" fillId="0" borderId="4" xfId="15" applyNumberFormat="1" applyBorder="1" applyAlignment="1">
      <alignment horizontal="center" vertical="center"/>
    </xf>
    <xf numFmtId="2" fontId="7" fillId="0" borderId="15" xfId="15" applyNumberFormat="1" applyFont="1" applyBorder="1" applyAlignment="1">
      <alignment horizontal="center" vertical="center"/>
    </xf>
    <xf numFmtId="2" fontId="7" fillId="0" borderId="9" xfId="15" applyNumberFormat="1" applyFont="1" applyBorder="1" applyAlignment="1">
      <alignment horizontal="center" vertical="center"/>
    </xf>
    <xf numFmtId="2" fontId="7" fillId="0" borderId="6" xfId="15" applyNumberFormat="1" applyFont="1" applyBorder="1" applyAlignment="1">
      <alignment horizontal="center" vertical="center"/>
    </xf>
    <xf numFmtId="0" fontId="6" fillId="0" borderId="15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3" fillId="0" borderId="0" xfId="0" applyFont="1" applyBorder="1"/>
  </cellXfs>
  <cellStyles count="1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  <cellStyle name="Normal 2" xf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J20" sqref="J20"/>
    </sheetView>
  </sheetViews>
  <sheetFormatPr baseColWidth="10" defaultRowHeight="15.75" x14ac:dyDescent="0.25"/>
  <cols>
    <col min="1" max="1" width="19.125" customWidth="1"/>
    <col min="2" max="2" width="19" customWidth="1"/>
    <col min="3" max="3" width="13.875" customWidth="1"/>
  </cols>
  <sheetData>
    <row r="1" spans="1:12" ht="16.5" thickBot="1" x14ac:dyDescent="0.3">
      <c r="A1" s="1" t="s">
        <v>1</v>
      </c>
      <c r="B1" s="1" t="s">
        <v>51</v>
      </c>
    </row>
    <row r="3" spans="1:12" ht="16.5" thickBot="1" x14ac:dyDescent="0.3"/>
    <row r="4" spans="1:12" ht="16.5" thickBot="1" x14ac:dyDescent="0.3">
      <c r="B4" s="34" t="s">
        <v>2</v>
      </c>
      <c r="C4" s="7" t="s">
        <v>6</v>
      </c>
      <c r="D4" s="4" t="s">
        <v>0</v>
      </c>
      <c r="E4" s="4" t="s">
        <v>6</v>
      </c>
      <c r="F4" s="111" t="s">
        <v>0</v>
      </c>
      <c r="G4" s="111" t="s">
        <v>6</v>
      </c>
      <c r="H4" s="111" t="s">
        <v>0</v>
      </c>
    </row>
    <row r="5" spans="1:12" x14ac:dyDescent="0.25">
      <c r="B5" s="8" t="s">
        <v>3</v>
      </c>
      <c r="C5" s="4">
        <v>25.15</v>
      </c>
      <c r="D5" s="4">
        <v>0.94299999999999995</v>
      </c>
      <c r="E5" s="4">
        <v>23.03</v>
      </c>
      <c r="F5" s="4">
        <v>0.92600000000000005</v>
      </c>
      <c r="G5" s="4">
        <v>23.09</v>
      </c>
      <c r="H5" s="4">
        <v>0.879</v>
      </c>
    </row>
    <row r="6" spans="1:12" x14ac:dyDescent="0.25">
      <c r="B6" s="20" t="s">
        <v>4</v>
      </c>
      <c r="C6" s="4">
        <v>68.400000000000006</v>
      </c>
      <c r="D6" s="4">
        <v>0.94899999999999995</v>
      </c>
      <c r="E6" s="4">
        <v>67.12</v>
      </c>
      <c r="F6" s="4">
        <v>0.94</v>
      </c>
      <c r="G6" s="4">
        <v>69.099999999999994</v>
      </c>
      <c r="H6" s="4">
        <v>0.91</v>
      </c>
    </row>
    <row r="7" spans="1:12" x14ac:dyDescent="0.25">
      <c r="B7" s="20" t="s">
        <v>5</v>
      </c>
      <c r="C7" s="4">
        <v>9.1999999999999993</v>
      </c>
      <c r="D7" s="23">
        <v>0.92100000000000004</v>
      </c>
      <c r="E7" s="4">
        <v>10.1</v>
      </c>
      <c r="F7" s="4">
        <v>0.90400000000000003</v>
      </c>
      <c r="G7" s="4">
        <v>9.6999999999999993</v>
      </c>
      <c r="H7" s="4">
        <v>0.8</v>
      </c>
    </row>
    <row r="8" spans="1:12" ht="16.5" thickBot="1" x14ac:dyDescent="0.3">
      <c r="B8" s="22"/>
      <c r="C8" s="22"/>
      <c r="D8" s="33"/>
      <c r="E8" s="33"/>
      <c r="F8" s="33"/>
      <c r="G8" s="33"/>
      <c r="H8" s="33"/>
    </row>
    <row r="9" spans="1:12" ht="16.5" thickBot="1" x14ac:dyDescent="0.3">
      <c r="B9" s="34" t="s">
        <v>7</v>
      </c>
      <c r="C9" s="7" t="s">
        <v>6</v>
      </c>
      <c r="D9" s="4" t="s">
        <v>0</v>
      </c>
      <c r="E9" s="4" t="s">
        <v>6</v>
      </c>
      <c r="F9" s="4" t="s">
        <v>0</v>
      </c>
      <c r="G9" s="111" t="s">
        <v>6</v>
      </c>
      <c r="H9" s="111" t="s">
        <v>0</v>
      </c>
    </row>
    <row r="10" spans="1:12" x14ac:dyDescent="0.25">
      <c r="B10" s="8" t="s">
        <v>3</v>
      </c>
      <c r="C10" s="4">
        <v>12.55</v>
      </c>
      <c r="D10" s="4">
        <v>0.93700000000000006</v>
      </c>
      <c r="E10" s="4">
        <v>13.4</v>
      </c>
      <c r="F10" s="4">
        <v>0.89900000000000002</v>
      </c>
      <c r="G10" s="4">
        <v>11.98</v>
      </c>
      <c r="H10" s="4">
        <v>0.90200000000000002</v>
      </c>
      <c r="J10" s="24"/>
      <c r="K10" s="24"/>
      <c r="L10" s="24"/>
    </row>
    <row r="11" spans="1:12" x14ac:dyDescent="0.25">
      <c r="B11" s="20" t="s">
        <v>4</v>
      </c>
      <c r="C11" s="4">
        <v>72.12</v>
      </c>
      <c r="D11" s="4">
        <v>0.94499999999999995</v>
      </c>
      <c r="E11" s="4">
        <v>71.36</v>
      </c>
      <c r="F11" s="4">
        <v>0.92700000000000005</v>
      </c>
      <c r="G11" s="4">
        <v>71.22</v>
      </c>
      <c r="H11" s="4">
        <v>0.92700000000000005</v>
      </c>
    </row>
    <row r="12" spans="1:12" x14ac:dyDescent="0.25">
      <c r="B12" s="20" t="s">
        <v>5</v>
      </c>
      <c r="C12" s="4">
        <v>12.31</v>
      </c>
      <c r="D12" s="4">
        <v>0.92800000000000005</v>
      </c>
      <c r="E12" s="4">
        <v>11.11</v>
      </c>
      <c r="F12" s="23">
        <v>0.91900000000000004</v>
      </c>
      <c r="G12" s="4">
        <v>10.98</v>
      </c>
      <c r="H12" s="4">
        <v>0.9</v>
      </c>
      <c r="J12" s="24"/>
      <c r="K12" s="24"/>
      <c r="L12" s="24"/>
    </row>
    <row r="13" spans="1:12" x14ac:dyDescent="0.25">
      <c r="B13" s="22"/>
      <c r="C13" s="22"/>
      <c r="D13" s="22"/>
      <c r="E13" s="22"/>
      <c r="F13" s="22"/>
      <c r="G13" s="22"/>
      <c r="H13" s="22"/>
    </row>
    <row r="14" spans="1:12" ht="16.5" thickBot="1" x14ac:dyDescent="0.3">
      <c r="B14" s="35" t="s">
        <v>26</v>
      </c>
      <c r="C14" s="4" t="s">
        <v>6</v>
      </c>
      <c r="D14" s="4" t="s">
        <v>0</v>
      </c>
      <c r="E14" s="7" t="s">
        <v>6</v>
      </c>
      <c r="F14" s="4" t="s">
        <v>0</v>
      </c>
      <c r="G14" s="4" t="s">
        <v>6</v>
      </c>
      <c r="H14" s="4" t="s">
        <v>0</v>
      </c>
    </row>
    <row r="15" spans="1:12" x14ac:dyDescent="0.25">
      <c r="B15" s="29" t="s">
        <v>3</v>
      </c>
      <c r="C15" s="9">
        <v>4.6100000000000003</v>
      </c>
      <c r="D15" s="4">
        <v>0.22620000000000001</v>
      </c>
      <c r="E15" s="25">
        <v>4.5830000000000002</v>
      </c>
      <c r="F15" s="4">
        <v>0.34089999999999998</v>
      </c>
      <c r="G15" s="25">
        <v>4.6890000000000001</v>
      </c>
      <c r="H15" s="4">
        <v>0.15840000000000001</v>
      </c>
    </row>
    <row r="16" spans="1:12" x14ac:dyDescent="0.25">
      <c r="B16" s="30" t="s">
        <v>4</v>
      </c>
      <c r="C16" s="4">
        <v>5.27</v>
      </c>
      <c r="D16" s="4">
        <v>0.3266</v>
      </c>
      <c r="E16" s="27">
        <v>8.3000000000000007</v>
      </c>
      <c r="F16" s="4">
        <v>0.57569999999999999</v>
      </c>
      <c r="G16" s="27">
        <v>6.13</v>
      </c>
      <c r="H16" s="4">
        <v>0.23710000000000001</v>
      </c>
    </row>
    <row r="17" spans="1:8" x14ac:dyDescent="0.25">
      <c r="B17" s="29" t="s">
        <v>5</v>
      </c>
      <c r="C17" s="9">
        <v>4.62</v>
      </c>
      <c r="D17" s="9">
        <v>0.25240000000000001</v>
      </c>
      <c r="E17" s="25">
        <v>5.0270000000000001</v>
      </c>
      <c r="F17" s="26">
        <v>0.23669999999999999</v>
      </c>
      <c r="G17" s="25">
        <v>4.8209999999999997</v>
      </c>
      <c r="H17" s="26">
        <v>0.33310000000000001</v>
      </c>
    </row>
    <row r="28" spans="1:8" ht="16.5" thickBot="1" x14ac:dyDescent="0.3"/>
    <row r="29" spans="1:8" ht="16.5" thickBot="1" x14ac:dyDescent="0.3">
      <c r="A29" s="1" t="s">
        <v>8</v>
      </c>
      <c r="B29" s="1" t="s">
        <v>52</v>
      </c>
    </row>
    <row r="30" spans="1:8" ht="16.5" thickBot="1" x14ac:dyDescent="0.3"/>
    <row r="31" spans="1:8" ht="16.5" thickBot="1" x14ac:dyDescent="0.3">
      <c r="C31" s="86" t="s">
        <v>9</v>
      </c>
      <c r="D31" s="87"/>
      <c r="E31" s="10"/>
      <c r="F31" s="86" t="s">
        <v>10</v>
      </c>
      <c r="G31" s="87"/>
      <c r="H31" s="10"/>
    </row>
    <row r="32" spans="1:8" ht="16.5" thickBot="1" x14ac:dyDescent="0.3">
      <c r="B32" s="2" t="s">
        <v>7</v>
      </c>
      <c r="C32" s="11" t="s">
        <v>11</v>
      </c>
      <c r="D32" s="9" t="s">
        <v>12</v>
      </c>
      <c r="E32" s="4" t="s">
        <v>13</v>
      </c>
      <c r="F32" s="4" t="s">
        <v>11</v>
      </c>
      <c r="G32" s="4" t="s">
        <v>12</v>
      </c>
      <c r="H32" s="4" t="s">
        <v>13</v>
      </c>
    </row>
    <row r="33" spans="1:8" x14ac:dyDescent="0.25">
      <c r="B33" s="8" t="s">
        <v>3</v>
      </c>
      <c r="C33" s="5">
        <v>1895</v>
      </c>
      <c r="D33" s="5">
        <v>1857</v>
      </c>
      <c r="E33" s="5">
        <f>AVERAGE(C33:D33)</f>
        <v>1876</v>
      </c>
      <c r="F33" s="5">
        <v>6716</v>
      </c>
      <c r="G33" s="5">
        <v>6423</v>
      </c>
      <c r="H33" s="5">
        <f>AVERAGE(F33:G33)</f>
        <v>6569.5</v>
      </c>
    </row>
    <row r="34" spans="1:8" x14ac:dyDescent="0.25">
      <c r="B34" s="3" t="s">
        <v>4</v>
      </c>
      <c r="C34" s="5">
        <v>502</v>
      </c>
      <c r="D34" s="5">
        <v>567</v>
      </c>
      <c r="E34" s="5">
        <f t="shared" ref="E34:E35" si="0">AVERAGE(C34:D34)</f>
        <v>534.5</v>
      </c>
      <c r="F34" s="5">
        <v>3502</v>
      </c>
      <c r="G34" s="5">
        <v>3420</v>
      </c>
      <c r="H34" s="5">
        <f t="shared" ref="H34:H35" si="1">AVERAGE(F34:G34)</f>
        <v>3461</v>
      </c>
    </row>
    <row r="35" spans="1:8" x14ac:dyDescent="0.25">
      <c r="B35" s="3" t="s">
        <v>5</v>
      </c>
      <c r="C35" s="5">
        <v>308</v>
      </c>
      <c r="D35" s="5">
        <v>342</v>
      </c>
      <c r="E35" s="5">
        <f t="shared" si="0"/>
        <v>325</v>
      </c>
      <c r="F35" s="5">
        <v>3336</v>
      </c>
      <c r="G35" s="5">
        <v>3232</v>
      </c>
      <c r="H35" s="5">
        <f t="shared" si="1"/>
        <v>3284</v>
      </c>
    </row>
    <row r="37" spans="1:8" ht="16.5" thickBot="1" x14ac:dyDescent="0.3">
      <c r="C37" s="13"/>
      <c r="D37" s="13"/>
    </row>
    <row r="38" spans="1:8" ht="16.5" thickBot="1" x14ac:dyDescent="0.3">
      <c r="A38" s="1" t="s">
        <v>14</v>
      </c>
      <c r="B38" s="1" t="s">
        <v>53</v>
      </c>
    </row>
    <row r="40" spans="1:8" ht="16.5" thickBot="1" x14ac:dyDescent="0.3"/>
    <row r="41" spans="1:8" ht="16.5" thickBot="1" x14ac:dyDescent="0.3">
      <c r="C41" s="88" t="s">
        <v>15</v>
      </c>
      <c r="D41" s="89"/>
      <c r="F41" s="13"/>
      <c r="G41" s="90"/>
      <c r="H41" s="90"/>
    </row>
    <row r="42" spans="1:8" ht="16.5" thickBot="1" x14ac:dyDescent="0.3">
      <c r="B42" s="2" t="s">
        <v>7</v>
      </c>
      <c r="C42" s="11" t="s">
        <v>11</v>
      </c>
      <c r="D42" s="9" t="s">
        <v>12</v>
      </c>
      <c r="F42" s="14"/>
      <c r="G42" s="12"/>
      <c r="H42" s="12"/>
    </row>
    <row r="43" spans="1:8" x14ac:dyDescent="0.25">
      <c r="B43" s="8" t="s">
        <v>5</v>
      </c>
      <c r="C43" s="5">
        <v>1856</v>
      </c>
      <c r="D43" s="5">
        <v>1901</v>
      </c>
      <c r="F43" s="14"/>
      <c r="G43" s="13"/>
      <c r="H43" s="13"/>
    </row>
    <row r="44" spans="1:8" x14ac:dyDescent="0.25">
      <c r="B44" s="20" t="s">
        <v>4</v>
      </c>
      <c r="C44" s="5">
        <v>502</v>
      </c>
      <c r="D44" s="5">
        <v>567</v>
      </c>
      <c r="F44" s="14"/>
      <c r="G44" s="13"/>
      <c r="H44" s="13"/>
    </row>
    <row r="45" spans="1:8" x14ac:dyDescent="0.25">
      <c r="B45" s="8" t="s">
        <v>3</v>
      </c>
      <c r="C45" s="5">
        <v>1196</v>
      </c>
      <c r="D45" s="5">
        <v>1133</v>
      </c>
      <c r="F45" s="14"/>
      <c r="G45" s="13"/>
      <c r="H45" s="13"/>
    </row>
    <row r="46" spans="1:8" ht="16.5" thickBot="1" x14ac:dyDescent="0.3"/>
    <row r="47" spans="1:8" ht="16.5" thickBot="1" x14ac:dyDescent="0.3">
      <c r="C47" s="18" t="s">
        <v>16</v>
      </c>
      <c r="D47" s="19"/>
    </row>
    <row r="48" spans="1:8" ht="16.5" thickBot="1" x14ac:dyDescent="0.3">
      <c r="B48" s="2" t="s">
        <v>7</v>
      </c>
      <c r="C48" s="11" t="s">
        <v>11</v>
      </c>
      <c r="D48" s="9" t="s">
        <v>12</v>
      </c>
    </row>
    <row r="49" spans="2:4" x14ac:dyDescent="0.25">
      <c r="B49" s="8" t="s">
        <v>5</v>
      </c>
      <c r="C49" s="5">
        <v>920</v>
      </c>
      <c r="D49" s="5">
        <v>977</v>
      </c>
    </row>
    <row r="50" spans="2:4" x14ac:dyDescent="0.25">
      <c r="B50" s="20" t="s">
        <v>4</v>
      </c>
      <c r="C50" s="6">
        <v>350</v>
      </c>
      <c r="D50" s="6">
        <v>353</v>
      </c>
    </row>
    <row r="51" spans="2:4" x14ac:dyDescent="0.25">
      <c r="B51" s="8" t="s">
        <v>3</v>
      </c>
      <c r="C51" s="5">
        <v>496</v>
      </c>
      <c r="D51" s="5">
        <v>495</v>
      </c>
    </row>
    <row r="52" spans="2:4" ht="16.5" thickBot="1" x14ac:dyDescent="0.3"/>
    <row r="53" spans="2:4" ht="16.5" thickBot="1" x14ac:dyDescent="0.3">
      <c r="C53" s="18" t="s">
        <v>14</v>
      </c>
      <c r="D53" s="19"/>
    </row>
    <row r="54" spans="2:4" ht="16.5" thickBot="1" x14ac:dyDescent="0.3">
      <c r="B54" s="2" t="s">
        <v>7</v>
      </c>
      <c r="C54" s="15" t="s">
        <v>11</v>
      </c>
      <c r="D54" s="16" t="s">
        <v>12</v>
      </c>
    </row>
    <row r="55" spans="2:4" x14ac:dyDescent="0.25">
      <c r="B55" s="8" t="s">
        <v>5</v>
      </c>
      <c r="C55" s="5">
        <f t="shared" ref="C55:D57" si="2">100-(C49*100/C43)</f>
        <v>50.431034482758619</v>
      </c>
      <c r="D55" s="5">
        <f t="shared" si="2"/>
        <v>48.605996843766441</v>
      </c>
    </row>
    <row r="56" spans="2:4" x14ac:dyDescent="0.25">
      <c r="B56" s="20" t="s">
        <v>4</v>
      </c>
      <c r="C56" s="5">
        <f t="shared" si="2"/>
        <v>30.278884462151396</v>
      </c>
      <c r="D56" s="5">
        <f t="shared" si="2"/>
        <v>37.742504409171076</v>
      </c>
    </row>
    <row r="57" spans="2:4" x14ac:dyDescent="0.25">
      <c r="B57" s="8" t="s">
        <v>3</v>
      </c>
      <c r="C57" s="5">
        <f t="shared" si="2"/>
        <v>58.528428093645488</v>
      </c>
      <c r="D57" s="5">
        <f t="shared" si="2"/>
        <v>56.310679611650485</v>
      </c>
    </row>
  </sheetData>
  <mergeCells count="4">
    <mergeCell ref="C31:D31"/>
    <mergeCell ref="F31:G31"/>
    <mergeCell ref="C41:D41"/>
    <mergeCell ref="G41:H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="70" zoomScaleNormal="70" workbookViewId="0">
      <selection activeCell="G8" sqref="G8:H8"/>
    </sheetView>
  </sheetViews>
  <sheetFormatPr baseColWidth="10" defaultRowHeight="15.75" x14ac:dyDescent="0.25"/>
  <cols>
    <col min="1" max="1" width="17.625" customWidth="1"/>
    <col min="2" max="2" width="22.875" customWidth="1"/>
    <col min="7" max="7" width="22" customWidth="1"/>
    <col min="8" max="8" width="29.375" customWidth="1"/>
    <col min="10" max="10" width="28" bestFit="1" customWidth="1"/>
    <col min="12" max="12" width="13.125" customWidth="1"/>
    <col min="14" max="14" width="14.875" customWidth="1"/>
    <col min="17" max="17" width="14.625" bestFit="1" customWidth="1"/>
  </cols>
  <sheetData>
    <row r="1" spans="1:21" ht="16.5" thickBot="1" x14ac:dyDescent="0.3">
      <c r="A1" s="1" t="s">
        <v>1</v>
      </c>
      <c r="B1" s="1" t="s">
        <v>54</v>
      </c>
    </row>
    <row r="4" spans="1:21" ht="16.5" thickBot="1" x14ac:dyDescent="0.3">
      <c r="B4" s="28" t="s">
        <v>17</v>
      </c>
      <c r="C4" s="4" t="s">
        <v>6</v>
      </c>
      <c r="D4" s="4" t="s">
        <v>0</v>
      </c>
      <c r="E4" s="4" t="s">
        <v>6</v>
      </c>
      <c r="F4" s="4" t="s">
        <v>0</v>
      </c>
      <c r="G4" s="111" t="s">
        <v>6</v>
      </c>
      <c r="H4" s="111" t="s">
        <v>0</v>
      </c>
      <c r="J4" s="39" t="s">
        <v>17</v>
      </c>
      <c r="K4" s="36" t="s">
        <v>6</v>
      </c>
      <c r="L4" s="36" t="s">
        <v>0</v>
      </c>
      <c r="M4" s="36" t="s">
        <v>6</v>
      </c>
      <c r="N4" s="36" t="s">
        <v>0</v>
      </c>
      <c r="O4" s="36" t="s">
        <v>6</v>
      </c>
      <c r="P4" s="4" t="s">
        <v>0</v>
      </c>
    </row>
    <row r="5" spans="1:21" x14ac:dyDescent="0.25">
      <c r="B5" s="29" t="s">
        <v>47</v>
      </c>
      <c r="C5" s="5">
        <v>19.21</v>
      </c>
      <c r="D5" s="5">
        <v>0.89200000000000002</v>
      </c>
      <c r="E5" s="5">
        <v>19.32</v>
      </c>
      <c r="F5" s="5">
        <v>0.91300000000000003</v>
      </c>
      <c r="G5" s="4">
        <v>19.13</v>
      </c>
      <c r="H5" s="4">
        <v>0.871</v>
      </c>
      <c r="J5" s="30" t="s">
        <v>27</v>
      </c>
      <c r="K5" s="4">
        <v>4.7069999999999999</v>
      </c>
      <c r="L5" s="4">
        <v>0.23369999999999999</v>
      </c>
      <c r="M5" s="4">
        <v>4.6520000000000001</v>
      </c>
      <c r="N5" s="4">
        <v>0.34160000000000001</v>
      </c>
      <c r="O5" s="4">
        <v>4.5380000000000003</v>
      </c>
      <c r="P5" s="4">
        <v>0.36449999999999999</v>
      </c>
    </row>
    <row r="6" spans="1:21" x14ac:dyDescent="0.25">
      <c r="B6" s="30" t="s">
        <v>85</v>
      </c>
      <c r="C6" s="5">
        <v>61.67</v>
      </c>
      <c r="D6" s="5">
        <v>0.92600000000000005</v>
      </c>
      <c r="E6" s="5">
        <v>60.82</v>
      </c>
      <c r="F6" s="5">
        <v>0.89900000000000002</v>
      </c>
      <c r="G6" s="4">
        <v>63.06</v>
      </c>
      <c r="H6" s="4">
        <v>0.9</v>
      </c>
      <c r="J6" s="30" t="s">
        <v>28</v>
      </c>
      <c r="K6" s="4">
        <v>5.0439999999999996</v>
      </c>
      <c r="L6" s="4">
        <v>0.52400000000000002</v>
      </c>
      <c r="M6" s="4">
        <v>4.8</v>
      </c>
      <c r="N6" s="4">
        <v>0.61</v>
      </c>
      <c r="O6" s="4">
        <v>5.2309999999999999</v>
      </c>
      <c r="P6" s="4">
        <v>0.60980000000000001</v>
      </c>
    </row>
    <row r="7" spans="1:21" x14ac:dyDescent="0.25">
      <c r="B7" s="30" t="s">
        <v>45</v>
      </c>
      <c r="C7" s="5">
        <v>40.1</v>
      </c>
      <c r="D7" s="6">
        <v>0.91200000000000003</v>
      </c>
      <c r="E7" s="5">
        <v>39.130000000000003</v>
      </c>
      <c r="F7" s="5">
        <v>0.91100000000000003</v>
      </c>
      <c r="G7" s="4">
        <v>40.020000000000003</v>
      </c>
      <c r="H7" s="4">
        <v>0.98699999999999999</v>
      </c>
      <c r="J7" s="30" t="s">
        <v>29</v>
      </c>
      <c r="K7" s="4">
        <v>4.6280000000000001</v>
      </c>
      <c r="L7" s="23">
        <v>0.24640000000000001</v>
      </c>
      <c r="M7" s="4">
        <v>4.7679999999999998</v>
      </c>
      <c r="N7" s="4">
        <v>0.30819999999999997</v>
      </c>
      <c r="O7" s="4">
        <v>4.6390000000000002</v>
      </c>
      <c r="P7" s="4">
        <v>0.2792</v>
      </c>
    </row>
    <row r="8" spans="1:21" x14ac:dyDescent="0.25">
      <c r="B8" s="40" t="s">
        <v>32</v>
      </c>
      <c r="C8" s="31">
        <v>17.32</v>
      </c>
      <c r="D8" s="32">
        <v>0.36099999999999999</v>
      </c>
      <c r="E8" s="31">
        <v>17.07</v>
      </c>
      <c r="F8" s="31">
        <v>0.36199999999999999</v>
      </c>
      <c r="G8" s="111">
        <v>17.11</v>
      </c>
      <c r="H8" s="111">
        <v>0.29799999999999999</v>
      </c>
      <c r="J8" s="30" t="s">
        <v>33</v>
      </c>
      <c r="K8" s="4">
        <v>7.12</v>
      </c>
      <c r="L8" s="23">
        <v>0.24299999999999999</v>
      </c>
      <c r="M8" s="4">
        <v>6.49</v>
      </c>
      <c r="N8" s="4">
        <v>0.24</v>
      </c>
      <c r="O8" s="4">
        <v>6.29</v>
      </c>
      <c r="P8" s="4">
        <v>0.216</v>
      </c>
    </row>
    <row r="9" spans="1:21" ht="16.5" thickBot="1" x14ac:dyDescent="0.3">
      <c r="H9" s="24"/>
      <c r="I9" s="24"/>
      <c r="J9" s="24"/>
    </row>
    <row r="10" spans="1:21" ht="16.5" thickBot="1" x14ac:dyDescent="0.3">
      <c r="A10" s="1" t="s">
        <v>21</v>
      </c>
      <c r="B10" s="1" t="s">
        <v>56</v>
      </c>
    </row>
    <row r="11" spans="1:21" x14ac:dyDescent="0.25">
      <c r="Q11" s="13"/>
      <c r="R11" s="13"/>
      <c r="S11" s="13"/>
      <c r="T11" s="13"/>
      <c r="U11" s="13"/>
    </row>
    <row r="12" spans="1:21" ht="16.5" thickBot="1" x14ac:dyDescent="0.3">
      <c r="B12" s="37" t="s">
        <v>30</v>
      </c>
      <c r="G12" s="45" t="s">
        <v>31</v>
      </c>
      <c r="H12" s="22"/>
      <c r="I12" s="22"/>
      <c r="J12" s="22"/>
      <c r="Q12" s="112"/>
      <c r="R12" s="13"/>
      <c r="S12" s="13"/>
      <c r="T12" s="13"/>
      <c r="U12" s="13"/>
    </row>
    <row r="13" spans="1:21" ht="16.5" thickBot="1" x14ac:dyDescent="0.3">
      <c r="B13" s="2" t="s">
        <v>23</v>
      </c>
      <c r="C13" s="7" t="s">
        <v>11</v>
      </c>
      <c r="D13" s="4" t="s">
        <v>12</v>
      </c>
      <c r="E13" s="4" t="s">
        <v>22</v>
      </c>
      <c r="F13" s="12"/>
      <c r="G13" s="2" t="s">
        <v>23</v>
      </c>
      <c r="H13" s="7" t="s">
        <v>11</v>
      </c>
      <c r="I13" s="4" t="s">
        <v>12</v>
      </c>
      <c r="J13" s="4" t="s">
        <v>22</v>
      </c>
      <c r="P13" s="12"/>
      <c r="Q13" s="14"/>
      <c r="R13" s="12"/>
      <c r="S13" s="12"/>
      <c r="T13" s="12"/>
      <c r="U13" s="13"/>
    </row>
    <row r="14" spans="1:21" x14ac:dyDescent="0.25">
      <c r="B14" s="8" t="s">
        <v>18</v>
      </c>
      <c r="C14" s="5">
        <v>44.504807335821447</v>
      </c>
      <c r="D14" s="5">
        <v>45.796979658419637</v>
      </c>
      <c r="E14" s="5">
        <v>53.602412318643573</v>
      </c>
      <c r="F14" s="13"/>
      <c r="G14" s="8" t="s">
        <v>18</v>
      </c>
      <c r="H14" s="4">
        <v>23.0046232789717</v>
      </c>
      <c r="I14" s="4">
        <v>17.395722196819591</v>
      </c>
      <c r="J14" s="4">
        <v>18.642144659520056</v>
      </c>
      <c r="P14" s="13"/>
      <c r="Q14" s="14"/>
      <c r="R14" s="13"/>
      <c r="S14" s="13"/>
      <c r="T14" s="13"/>
      <c r="U14" s="13"/>
    </row>
    <row r="15" spans="1:21" x14ac:dyDescent="0.25">
      <c r="B15" s="3" t="s">
        <v>19</v>
      </c>
      <c r="C15" s="5">
        <v>69.495855285307428</v>
      </c>
      <c r="D15" s="5">
        <v>67.850822118490626</v>
      </c>
      <c r="E15" s="5">
        <v>71.431837414353183</v>
      </c>
      <c r="F15" s="13"/>
      <c r="G15" s="20" t="s">
        <v>19</v>
      </c>
      <c r="H15" s="4">
        <v>62.201676250610745</v>
      </c>
      <c r="I15" s="4">
        <v>68.260232269703465</v>
      </c>
      <c r="J15" s="4" t="s">
        <v>55</v>
      </c>
      <c r="P15" s="13"/>
      <c r="Q15" s="14"/>
      <c r="R15" s="13"/>
      <c r="S15" s="13"/>
      <c r="T15" s="13"/>
      <c r="U15" s="13"/>
    </row>
    <row r="16" spans="1:21" x14ac:dyDescent="0.25">
      <c r="B16" s="3" t="s">
        <v>20</v>
      </c>
      <c r="C16" s="5">
        <v>57.403791492622162</v>
      </c>
      <c r="D16" s="5">
        <v>58.818557057762192</v>
      </c>
      <c r="E16" s="5">
        <v>62.977829407548384</v>
      </c>
      <c r="F16" s="13"/>
      <c r="G16" s="20" t="s">
        <v>20</v>
      </c>
      <c r="H16" s="4">
        <v>78.239251751534226</v>
      </c>
      <c r="I16" s="4">
        <v>63.274282435979899</v>
      </c>
      <c r="J16" s="4">
        <v>70.909754698284104</v>
      </c>
      <c r="P16" s="13"/>
      <c r="Q16" s="14"/>
      <c r="R16" s="13"/>
      <c r="S16" s="13"/>
      <c r="T16" s="13"/>
      <c r="U16" s="13"/>
    </row>
    <row r="17" spans="1:21" x14ac:dyDescent="0.25">
      <c r="B17" s="8" t="s">
        <v>24</v>
      </c>
      <c r="C17" s="5">
        <v>75.013193932610847</v>
      </c>
      <c r="D17" s="5">
        <v>76.713220775439282</v>
      </c>
      <c r="E17" s="5">
        <v>80.288662772181723</v>
      </c>
      <c r="F17" s="13"/>
      <c r="G17" s="8" t="s">
        <v>24</v>
      </c>
      <c r="H17" s="4">
        <v>26.065381099551647</v>
      </c>
      <c r="I17" s="4">
        <v>18.465154746876774</v>
      </c>
      <c r="J17" s="4">
        <v>22.983502372350152</v>
      </c>
      <c r="P17" s="13"/>
      <c r="Q17" s="14"/>
      <c r="R17" s="13"/>
      <c r="S17" s="13"/>
      <c r="T17" s="13"/>
      <c r="U17" s="13"/>
    </row>
    <row r="18" spans="1:21" x14ac:dyDescent="0.25">
      <c r="B18" s="14"/>
      <c r="C18" s="13"/>
      <c r="D18" s="17"/>
      <c r="E18" s="13"/>
      <c r="F18" s="13"/>
      <c r="Q18" s="13"/>
      <c r="R18" s="13"/>
      <c r="S18" s="13"/>
      <c r="T18" s="13"/>
      <c r="U18" s="13"/>
    </row>
    <row r="19" spans="1:21" x14ac:dyDescent="0.25">
      <c r="Q19" s="13"/>
      <c r="R19" s="13"/>
      <c r="S19" s="13"/>
      <c r="T19" s="13"/>
      <c r="U19" s="13"/>
    </row>
    <row r="20" spans="1:21" ht="16.5" thickBot="1" x14ac:dyDescent="0.3">
      <c r="Q20" s="13"/>
      <c r="R20" s="13"/>
      <c r="S20" s="13"/>
      <c r="T20" s="13"/>
      <c r="U20" s="13"/>
    </row>
    <row r="21" spans="1:21" ht="16.5" thickBot="1" x14ac:dyDescent="0.3">
      <c r="A21" s="1" t="s">
        <v>21</v>
      </c>
      <c r="B21" s="1" t="s">
        <v>58</v>
      </c>
    </row>
    <row r="23" spans="1:21" ht="16.5" thickBot="1" x14ac:dyDescent="0.3">
      <c r="B23" s="37" t="s">
        <v>30</v>
      </c>
      <c r="G23" s="37" t="s">
        <v>31</v>
      </c>
    </row>
    <row r="24" spans="1:21" ht="16.5" thickBot="1" x14ac:dyDescent="0.3">
      <c r="B24" s="2" t="s">
        <v>57</v>
      </c>
      <c r="C24" s="7" t="s">
        <v>11</v>
      </c>
      <c r="D24" s="4" t="s">
        <v>12</v>
      </c>
      <c r="E24" s="4" t="s">
        <v>22</v>
      </c>
      <c r="G24" s="2" t="s">
        <v>57</v>
      </c>
      <c r="H24" s="7" t="s">
        <v>11</v>
      </c>
      <c r="I24" s="4" t="s">
        <v>12</v>
      </c>
      <c r="J24" s="4" t="s">
        <v>22</v>
      </c>
    </row>
    <row r="25" spans="1:21" x14ac:dyDescent="0.25">
      <c r="B25" s="8" t="s">
        <v>3</v>
      </c>
      <c r="C25" s="5">
        <v>86.852701116479679</v>
      </c>
      <c r="D25" s="5">
        <v>90.188206899061868</v>
      </c>
      <c r="E25" s="5">
        <v>92.091659159773968</v>
      </c>
      <c r="G25" s="8" t="s">
        <v>3</v>
      </c>
      <c r="H25" s="5">
        <v>89.188980829521512</v>
      </c>
      <c r="I25" s="5">
        <v>104.04481677545358</v>
      </c>
      <c r="J25" s="5">
        <v>98.100940535539934</v>
      </c>
    </row>
    <row r="26" spans="1:21" x14ac:dyDescent="0.25">
      <c r="B26" s="21" t="s">
        <v>4</v>
      </c>
      <c r="C26" s="5">
        <v>105.33916368665776</v>
      </c>
      <c r="D26" s="5">
        <v>99.527918816367759</v>
      </c>
      <c r="E26" s="5">
        <v>84.465111147508182</v>
      </c>
      <c r="G26" s="21" t="s">
        <v>4</v>
      </c>
      <c r="H26" s="5">
        <v>94.393484105646053</v>
      </c>
      <c r="I26" s="5">
        <v>93.697611893088734</v>
      </c>
      <c r="J26" s="5">
        <v>98.023090305234859</v>
      </c>
    </row>
    <row r="27" spans="1:21" x14ac:dyDescent="0.25">
      <c r="B27" s="21" t="s">
        <v>5</v>
      </c>
      <c r="C27" s="5">
        <v>88.642696930818289</v>
      </c>
      <c r="D27" s="5">
        <v>98.948636930272343</v>
      </c>
      <c r="E27" s="5">
        <v>91.574081656793965</v>
      </c>
      <c r="G27" s="21" t="s">
        <v>5</v>
      </c>
      <c r="H27" s="5">
        <v>95.38817747956341</v>
      </c>
      <c r="I27" s="5">
        <v>103.60298634409111</v>
      </c>
      <c r="J27" s="5">
        <v>99.917308510135626</v>
      </c>
    </row>
    <row r="28" spans="1:21" x14ac:dyDescent="0.25">
      <c r="B28" s="8" t="s">
        <v>25</v>
      </c>
      <c r="C28" s="5">
        <v>89.316781772354616</v>
      </c>
      <c r="D28" s="5">
        <v>91.842851163340882</v>
      </c>
      <c r="E28" s="5">
        <v>80.891489003539618</v>
      </c>
      <c r="G28" s="8" t="s">
        <v>25</v>
      </c>
      <c r="H28" s="5">
        <v>83.322017458777893</v>
      </c>
      <c r="I28" s="5">
        <v>92.953443258971859</v>
      </c>
      <c r="J28" s="5">
        <v>102.41028128031037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0" workbookViewId="0">
      <selection activeCell="F26" sqref="F26"/>
    </sheetView>
  </sheetViews>
  <sheetFormatPr baseColWidth="10" defaultRowHeight="15.75" x14ac:dyDescent="0.25"/>
  <cols>
    <col min="1" max="1" width="25.375" customWidth="1"/>
    <col min="2" max="2" width="21.125" customWidth="1"/>
    <col min="3" max="3" width="18.75" bestFit="1" customWidth="1"/>
  </cols>
  <sheetData>
    <row r="1" spans="1:9" ht="16.5" thickBot="1" x14ac:dyDescent="0.3">
      <c r="A1" s="46" t="s">
        <v>79</v>
      </c>
      <c r="B1" s="46" t="s">
        <v>61</v>
      </c>
    </row>
    <row r="8" spans="1:9" ht="16.5" thickBot="1" x14ac:dyDescent="0.3"/>
    <row r="9" spans="1:9" ht="16.5" thickBot="1" x14ac:dyDescent="0.3">
      <c r="C9" s="80"/>
      <c r="D9" s="81" t="s">
        <v>71</v>
      </c>
      <c r="E9" s="72" t="s">
        <v>72</v>
      </c>
      <c r="F9" s="72" t="s">
        <v>73</v>
      </c>
      <c r="G9" s="72" t="s">
        <v>74</v>
      </c>
      <c r="H9" s="72" t="s">
        <v>75</v>
      </c>
      <c r="I9" s="73" t="s">
        <v>76</v>
      </c>
    </row>
    <row r="10" spans="1:9" x14ac:dyDescent="0.25">
      <c r="B10" s="91" t="s">
        <v>77</v>
      </c>
      <c r="C10" s="76" t="s">
        <v>64</v>
      </c>
      <c r="D10" s="84">
        <v>20.6</v>
      </c>
      <c r="E10" s="50">
        <v>20.399999999999999</v>
      </c>
      <c r="F10" s="50">
        <v>18.8</v>
      </c>
      <c r="G10" s="50">
        <v>19.899999999999999</v>
      </c>
      <c r="H10" s="50">
        <v>20.100000000000001</v>
      </c>
      <c r="I10" s="51">
        <v>19.7</v>
      </c>
    </row>
    <row r="11" spans="1:9" x14ac:dyDescent="0.25">
      <c r="B11" s="92"/>
      <c r="C11" s="58" t="s">
        <v>65</v>
      </c>
      <c r="D11" s="7">
        <v>18.8</v>
      </c>
      <c r="E11" s="4">
        <v>18.7</v>
      </c>
      <c r="F11" s="4">
        <v>19</v>
      </c>
      <c r="G11" s="4">
        <v>18.5</v>
      </c>
      <c r="H11" s="4">
        <v>19.100000000000001</v>
      </c>
      <c r="I11" s="52">
        <v>18.600000000000001</v>
      </c>
    </row>
    <row r="12" spans="1:9" x14ac:dyDescent="0.25">
      <c r="B12" s="92"/>
      <c r="C12" s="58" t="s">
        <v>66</v>
      </c>
      <c r="D12" s="7">
        <v>20.3</v>
      </c>
      <c r="E12" s="4">
        <v>21.1</v>
      </c>
      <c r="F12" s="4">
        <v>20.399999999999999</v>
      </c>
      <c r="G12" s="4">
        <v>21.1</v>
      </c>
      <c r="H12" s="4">
        <v>22</v>
      </c>
      <c r="I12" s="52">
        <v>21.9</v>
      </c>
    </row>
    <row r="13" spans="1:9" x14ac:dyDescent="0.25">
      <c r="B13" s="92"/>
      <c r="C13" s="58" t="s">
        <v>67</v>
      </c>
      <c r="D13" s="7">
        <v>19</v>
      </c>
      <c r="E13" s="4">
        <v>18.3</v>
      </c>
      <c r="F13" s="4">
        <v>18.3</v>
      </c>
      <c r="G13" s="4">
        <v>18.100000000000001</v>
      </c>
      <c r="H13" s="4">
        <v>18.899999999999999</v>
      </c>
      <c r="I13" s="52">
        <v>19.100000000000001</v>
      </c>
    </row>
    <row r="14" spans="1:9" x14ac:dyDescent="0.25">
      <c r="B14" s="92"/>
      <c r="C14" s="58" t="s">
        <v>68</v>
      </c>
      <c r="D14" s="7">
        <v>18.3</v>
      </c>
      <c r="E14" s="4">
        <v>17.600000000000001</v>
      </c>
      <c r="F14" s="4">
        <v>18.7</v>
      </c>
      <c r="G14" s="4">
        <v>18.2</v>
      </c>
      <c r="H14" s="4">
        <v>18.899999999999999</v>
      </c>
      <c r="I14" s="52">
        <v>19</v>
      </c>
    </row>
    <row r="15" spans="1:9" ht="16.5" thickBot="1" x14ac:dyDescent="0.3">
      <c r="B15" s="93"/>
      <c r="C15" s="59" t="s">
        <v>69</v>
      </c>
      <c r="D15" s="85">
        <v>16.5</v>
      </c>
      <c r="E15" s="53">
        <v>16.5</v>
      </c>
      <c r="F15" s="53">
        <v>17.399999999999999</v>
      </c>
      <c r="G15" s="53">
        <v>16.899999999999999</v>
      </c>
      <c r="H15" s="53">
        <v>18</v>
      </c>
      <c r="I15" s="54">
        <v>17.7</v>
      </c>
    </row>
    <row r="16" spans="1:9" x14ac:dyDescent="0.25">
      <c r="B16" s="91" t="s">
        <v>78</v>
      </c>
      <c r="C16" s="76" t="s">
        <v>64</v>
      </c>
      <c r="D16" s="84">
        <v>17.8</v>
      </c>
      <c r="E16" s="50">
        <v>18.3</v>
      </c>
      <c r="F16" s="50">
        <v>18.899999999999999</v>
      </c>
      <c r="G16" s="50">
        <v>18.8</v>
      </c>
      <c r="H16" s="50">
        <v>18.899999999999999</v>
      </c>
      <c r="I16" s="51">
        <v>17.5</v>
      </c>
    </row>
    <row r="17" spans="2:9" x14ac:dyDescent="0.25">
      <c r="B17" s="92"/>
      <c r="C17" s="58" t="s">
        <v>65</v>
      </c>
      <c r="D17" s="7">
        <v>20.8</v>
      </c>
      <c r="E17" s="4">
        <v>20.100000000000001</v>
      </c>
      <c r="F17" s="4">
        <v>21.4</v>
      </c>
      <c r="G17" s="4">
        <v>21.1</v>
      </c>
      <c r="H17" s="4">
        <v>22.3</v>
      </c>
      <c r="I17" s="52">
        <v>22.3</v>
      </c>
    </row>
    <row r="18" spans="2:9" x14ac:dyDescent="0.25">
      <c r="B18" s="92"/>
      <c r="C18" s="58" t="s">
        <v>66</v>
      </c>
      <c r="D18" s="7">
        <v>16.8</v>
      </c>
      <c r="E18" s="4">
        <v>15.8</v>
      </c>
      <c r="F18" s="4">
        <v>16.3</v>
      </c>
      <c r="G18" s="4">
        <v>16.600000000000001</v>
      </c>
      <c r="H18" s="4">
        <v>17.3</v>
      </c>
      <c r="I18" s="52">
        <v>17.600000000000001</v>
      </c>
    </row>
    <row r="19" spans="2:9" ht="16.5" thickBot="1" x14ac:dyDescent="0.3">
      <c r="B19" s="93"/>
      <c r="C19" s="59" t="s">
        <v>67</v>
      </c>
      <c r="D19" s="85">
        <v>16.899999999999999</v>
      </c>
      <c r="E19" s="53">
        <v>16.3</v>
      </c>
      <c r="F19" s="53">
        <v>17.399999999999999</v>
      </c>
      <c r="G19" s="53">
        <v>17.899999999999999</v>
      </c>
      <c r="H19" s="53">
        <v>18.2</v>
      </c>
      <c r="I19" s="54">
        <v>18.399999999999999</v>
      </c>
    </row>
    <row r="20" spans="2:9" x14ac:dyDescent="0.25">
      <c r="B20" s="91" t="s">
        <v>45</v>
      </c>
      <c r="C20" s="76" t="s">
        <v>64</v>
      </c>
      <c r="D20" s="84">
        <v>17.600000000000001</v>
      </c>
      <c r="E20" s="50">
        <v>16.5</v>
      </c>
      <c r="F20" s="50">
        <v>17.399999999999999</v>
      </c>
      <c r="G20" s="50">
        <v>17.899999999999999</v>
      </c>
      <c r="H20" s="50">
        <v>18.899999999999999</v>
      </c>
      <c r="I20" s="51">
        <v>19.8</v>
      </c>
    </row>
    <row r="21" spans="2:9" x14ac:dyDescent="0.25">
      <c r="B21" s="92"/>
      <c r="C21" s="58" t="s">
        <v>65</v>
      </c>
      <c r="D21" s="7">
        <v>18.3</v>
      </c>
      <c r="E21" s="4">
        <v>17.5</v>
      </c>
      <c r="F21" s="4">
        <v>18.5</v>
      </c>
      <c r="G21" s="4">
        <v>19.2</v>
      </c>
      <c r="H21" s="4">
        <v>19.7</v>
      </c>
      <c r="I21" s="52">
        <v>19.600000000000001</v>
      </c>
    </row>
    <row r="22" spans="2:9" ht="16.5" thickBot="1" x14ac:dyDescent="0.3">
      <c r="B22" s="93"/>
      <c r="C22" s="59" t="s">
        <v>66</v>
      </c>
      <c r="D22" s="85">
        <v>17.3</v>
      </c>
      <c r="E22" s="53">
        <v>16.100000000000001</v>
      </c>
      <c r="F22" s="53">
        <v>16.899999999999999</v>
      </c>
      <c r="G22" s="53">
        <v>16.899999999999999</v>
      </c>
      <c r="H22" s="53">
        <v>17.5</v>
      </c>
      <c r="I22" s="54">
        <v>17.100000000000001</v>
      </c>
    </row>
    <row r="23" spans="2:9" x14ac:dyDescent="0.25">
      <c r="B23" s="92" t="s">
        <v>47</v>
      </c>
      <c r="C23" s="57" t="s">
        <v>64</v>
      </c>
      <c r="D23" s="11">
        <v>20.9</v>
      </c>
      <c r="E23" s="9">
        <v>20.3</v>
      </c>
      <c r="F23" s="9">
        <v>20.7</v>
      </c>
      <c r="G23" s="9">
        <v>21.6</v>
      </c>
      <c r="H23" s="9">
        <v>21.7</v>
      </c>
      <c r="I23" s="55">
        <v>20.6</v>
      </c>
    </row>
    <row r="24" spans="2:9" ht="16.5" thickBot="1" x14ac:dyDescent="0.3">
      <c r="B24" s="93"/>
      <c r="C24" s="59" t="s">
        <v>65</v>
      </c>
      <c r="D24" s="85">
        <v>17.3</v>
      </c>
      <c r="E24" s="53">
        <v>17.3</v>
      </c>
      <c r="F24" s="53">
        <v>17.7</v>
      </c>
      <c r="G24" s="53">
        <v>18.100000000000001</v>
      </c>
      <c r="H24" s="53">
        <v>18.600000000000001</v>
      </c>
      <c r="I24" s="54">
        <v>18.8</v>
      </c>
    </row>
  </sheetData>
  <mergeCells count="4">
    <mergeCell ref="B10:B15"/>
    <mergeCell ref="B16:B19"/>
    <mergeCell ref="B20:B22"/>
    <mergeCell ref="B23:B2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B7" workbookViewId="0"/>
  </sheetViews>
  <sheetFormatPr baseColWidth="10" defaultRowHeight="15.75" x14ac:dyDescent="0.25"/>
  <cols>
    <col min="1" max="1" width="42.625" customWidth="1"/>
    <col min="3" max="3" width="25" customWidth="1"/>
    <col min="4" max="4" width="18.75" customWidth="1"/>
  </cols>
  <sheetData>
    <row r="1" spans="1:9" ht="16.5" thickBot="1" x14ac:dyDescent="0.3">
      <c r="A1" s="46" t="s">
        <v>80</v>
      </c>
      <c r="B1" s="46" t="s">
        <v>63</v>
      </c>
    </row>
    <row r="6" spans="1:9" ht="16.5" thickBot="1" x14ac:dyDescent="0.3"/>
    <row r="7" spans="1:9" ht="16.5" thickBot="1" x14ac:dyDescent="0.3">
      <c r="D7" s="56"/>
      <c r="E7" s="69" t="s">
        <v>72</v>
      </c>
      <c r="F7" s="70" t="s">
        <v>73</v>
      </c>
      <c r="G7" s="70" t="s">
        <v>74</v>
      </c>
      <c r="H7" s="70" t="s">
        <v>75</v>
      </c>
      <c r="I7" s="71" t="s">
        <v>76</v>
      </c>
    </row>
    <row r="8" spans="1:9" x14ac:dyDescent="0.25">
      <c r="C8" s="94" t="s">
        <v>77</v>
      </c>
      <c r="D8" s="76" t="s">
        <v>64</v>
      </c>
      <c r="E8" s="77">
        <v>697000</v>
      </c>
      <c r="F8" s="78">
        <v>815000</v>
      </c>
      <c r="G8" s="78">
        <v>4490000</v>
      </c>
      <c r="H8" s="78">
        <v>7350000</v>
      </c>
      <c r="I8" s="79">
        <v>39500000</v>
      </c>
    </row>
    <row r="9" spans="1:9" x14ac:dyDescent="0.25">
      <c r="C9" s="95"/>
      <c r="D9" s="58" t="s">
        <v>65</v>
      </c>
      <c r="E9" s="63">
        <v>613000</v>
      </c>
      <c r="F9" s="64">
        <v>1190000</v>
      </c>
      <c r="G9" s="64">
        <v>3660000</v>
      </c>
      <c r="H9" s="64">
        <v>11600000</v>
      </c>
      <c r="I9" s="65">
        <v>60700000</v>
      </c>
    </row>
    <row r="10" spans="1:9" x14ac:dyDescent="0.25">
      <c r="C10" s="95"/>
      <c r="D10" s="58" t="s">
        <v>66</v>
      </c>
      <c r="E10" s="63">
        <v>879000</v>
      </c>
      <c r="F10" s="64">
        <v>1150000</v>
      </c>
      <c r="G10" s="64">
        <v>4320000</v>
      </c>
      <c r="H10" s="64">
        <v>10800000</v>
      </c>
      <c r="I10" s="65">
        <v>63100000</v>
      </c>
    </row>
    <row r="11" spans="1:9" x14ac:dyDescent="0.25">
      <c r="C11" s="95"/>
      <c r="D11" s="58" t="s">
        <v>67</v>
      </c>
      <c r="E11" s="63">
        <v>607000</v>
      </c>
      <c r="F11" s="64">
        <v>835000</v>
      </c>
      <c r="G11" s="64">
        <v>1520000</v>
      </c>
      <c r="H11" s="64">
        <v>5440000</v>
      </c>
      <c r="I11" s="65">
        <v>33100000</v>
      </c>
    </row>
    <row r="12" spans="1:9" x14ac:dyDescent="0.25">
      <c r="C12" s="95"/>
      <c r="D12" s="58" t="s">
        <v>68</v>
      </c>
      <c r="E12" s="63">
        <v>696000</v>
      </c>
      <c r="F12" s="64">
        <v>1260000</v>
      </c>
      <c r="G12" s="64">
        <v>2630000</v>
      </c>
      <c r="H12" s="64">
        <v>6200000</v>
      </c>
      <c r="I12" s="65">
        <v>36100000</v>
      </c>
    </row>
    <row r="13" spans="1:9" ht="16.5" thickBot="1" x14ac:dyDescent="0.3">
      <c r="C13" s="96"/>
      <c r="D13" s="59" t="s">
        <v>69</v>
      </c>
      <c r="E13" s="66">
        <v>806000</v>
      </c>
      <c r="F13" s="67">
        <v>1250000</v>
      </c>
      <c r="G13" s="67">
        <v>3030000</v>
      </c>
      <c r="H13" s="67">
        <v>11500000</v>
      </c>
      <c r="I13" s="68">
        <v>46000000</v>
      </c>
    </row>
    <row r="14" spans="1:9" x14ac:dyDescent="0.25">
      <c r="C14" s="94" t="s">
        <v>78</v>
      </c>
      <c r="D14" s="76" t="s">
        <v>64</v>
      </c>
      <c r="E14" s="77">
        <v>783000</v>
      </c>
      <c r="F14" s="78">
        <v>1040000</v>
      </c>
      <c r="G14" s="78">
        <v>2330000</v>
      </c>
      <c r="H14" s="78">
        <v>5430000</v>
      </c>
      <c r="I14" s="79">
        <v>35000000</v>
      </c>
    </row>
    <row r="15" spans="1:9" x14ac:dyDescent="0.25">
      <c r="C15" s="95"/>
      <c r="D15" s="58" t="s">
        <v>65</v>
      </c>
      <c r="E15" s="63">
        <v>929000</v>
      </c>
      <c r="F15" s="64">
        <v>1040000</v>
      </c>
      <c r="G15" s="64">
        <v>972000</v>
      </c>
      <c r="H15" s="64">
        <v>2230000</v>
      </c>
      <c r="I15" s="65">
        <v>8210000</v>
      </c>
    </row>
    <row r="16" spans="1:9" x14ac:dyDescent="0.25">
      <c r="C16" s="95"/>
      <c r="D16" s="58" t="s">
        <v>66</v>
      </c>
      <c r="E16" s="63">
        <v>786000</v>
      </c>
      <c r="F16" s="64">
        <v>1040000</v>
      </c>
      <c r="G16" s="64">
        <v>1210000</v>
      </c>
      <c r="H16" s="64">
        <v>3250000</v>
      </c>
      <c r="I16" s="65">
        <v>15500000</v>
      </c>
    </row>
    <row r="17" spans="3:9" ht="16.5" thickBot="1" x14ac:dyDescent="0.3">
      <c r="C17" s="96"/>
      <c r="D17" s="59" t="s">
        <v>67</v>
      </c>
      <c r="E17" s="66">
        <v>792000</v>
      </c>
      <c r="F17" s="67">
        <v>1120000</v>
      </c>
      <c r="G17" s="67">
        <v>1410000</v>
      </c>
      <c r="H17" s="67">
        <v>4020000</v>
      </c>
      <c r="I17" s="68">
        <v>27900000</v>
      </c>
    </row>
    <row r="18" spans="3:9" x14ac:dyDescent="0.25">
      <c r="C18" s="94" t="s">
        <v>45</v>
      </c>
      <c r="D18" s="76" t="s">
        <v>64</v>
      </c>
      <c r="E18" s="77">
        <v>768000</v>
      </c>
      <c r="F18" s="78">
        <v>933000</v>
      </c>
      <c r="G18" s="78">
        <v>1150000</v>
      </c>
      <c r="H18" s="78">
        <v>2470000</v>
      </c>
      <c r="I18" s="79">
        <v>12800000</v>
      </c>
    </row>
    <row r="19" spans="3:9" x14ac:dyDescent="0.25">
      <c r="C19" s="95"/>
      <c r="D19" s="58" t="s">
        <v>65</v>
      </c>
      <c r="E19" s="63">
        <v>880000</v>
      </c>
      <c r="F19" s="64">
        <v>1180000</v>
      </c>
      <c r="G19" s="64">
        <v>1510000</v>
      </c>
      <c r="H19" s="64">
        <v>3260000</v>
      </c>
      <c r="I19" s="65">
        <v>11000000</v>
      </c>
    </row>
    <row r="20" spans="3:9" ht="16.5" thickBot="1" x14ac:dyDescent="0.3">
      <c r="C20" s="96"/>
      <c r="D20" s="59" t="s">
        <v>66</v>
      </c>
      <c r="E20" s="66">
        <v>839000</v>
      </c>
      <c r="F20" s="67">
        <v>1120000</v>
      </c>
      <c r="G20" s="67">
        <v>1470000</v>
      </c>
      <c r="H20" s="67">
        <v>2480000</v>
      </c>
      <c r="I20" s="68">
        <v>23300000</v>
      </c>
    </row>
    <row r="21" spans="3:9" x14ac:dyDescent="0.25">
      <c r="C21" s="95" t="s">
        <v>47</v>
      </c>
      <c r="D21" s="57" t="s">
        <v>64</v>
      </c>
      <c r="E21" s="60">
        <v>823000</v>
      </c>
      <c r="F21" s="61">
        <v>923000</v>
      </c>
      <c r="G21" s="61">
        <v>1970000</v>
      </c>
      <c r="H21" s="61">
        <v>3410000</v>
      </c>
      <c r="I21" s="62">
        <v>14200000</v>
      </c>
    </row>
    <row r="22" spans="3:9" ht="16.5" thickBot="1" x14ac:dyDescent="0.3">
      <c r="C22" s="96"/>
      <c r="D22" s="59" t="s">
        <v>65</v>
      </c>
      <c r="E22" s="66">
        <v>932000</v>
      </c>
      <c r="F22" s="67">
        <v>926000</v>
      </c>
      <c r="G22" s="67">
        <v>1490000</v>
      </c>
      <c r="H22" s="67">
        <v>3630000</v>
      </c>
      <c r="I22" s="68">
        <v>18100000</v>
      </c>
    </row>
  </sheetData>
  <mergeCells count="4">
    <mergeCell ref="C8:C13"/>
    <mergeCell ref="C14:C17"/>
    <mergeCell ref="C18:C20"/>
    <mergeCell ref="C21:C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4" workbookViewId="0">
      <selection activeCell="B30" sqref="B30"/>
    </sheetView>
  </sheetViews>
  <sheetFormatPr baseColWidth="10" defaultRowHeight="15.75" x14ac:dyDescent="0.25"/>
  <cols>
    <col min="1" max="1" width="35.5" customWidth="1"/>
    <col min="3" max="3" width="19.375" customWidth="1"/>
    <col min="4" max="4" width="18.75" bestFit="1" customWidth="1"/>
    <col min="5" max="5" width="16.625" customWidth="1"/>
    <col min="6" max="6" width="13.75" customWidth="1"/>
    <col min="7" max="7" width="13.875" customWidth="1"/>
  </cols>
  <sheetData>
    <row r="1" spans="1:7" ht="16.5" thickBot="1" x14ac:dyDescent="0.3">
      <c r="A1" s="46" t="s">
        <v>84</v>
      </c>
      <c r="B1" s="46" t="s">
        <v>70</v>
      </c>
    </row>
    <row r="4" spans="1:7" ht="16.5" thickBot="1" x14ac:dyDescent="0.3"/>
    <row r="5" spans="1:7" ht="16.5" thickBot="1" x14ac:dyDescent="0.3">
      <c r="D5" s="80"/>
      <c r="E5" s="81" t="s">
        <v>83</v>
      </c>
      <c r="F5" s="72" t="s">
        <v>81</v>
      </c>
      <c r="G5" s="73" t="s">
        <v>82</v>
      </c>
    </row>
    <row r="6" spans="1:7" x14ac:dyDescent="0.25">
      <c r="C6" s="97" t="s">
        <v>77</v>
      </c>
      <c r="D6" s="76" t="s">
        <v>64</v>
      </c>
      <c r="E6" s="83">
        <v>2310000</v>
      </c>
      <c r="F6" s="78">
        <v>10200000</v>
      </c>
      <c r="G6" s="79">
        <v>1350000</v>
      </c>
    </row>
    <row r="7" spans="1:7" x14ac:dyDescent="0.25">
      <c r="C7" s="98"/>
      <c r="D7" s="58" t="s">
        <v>65</v>
      </c>
      <c r="E7" s="74">
        <v>13100000</v>
      </c>
      <c r="F7" s="64">
        <v>3630000</v>
      </c>
      <c r="G7" s="65">
        <v>328000</v>
      </c>
    </row>
    <row r="8" spans="1:7" x14ac:dyDescent="0.25">
      <c r="C8" s="98"/>
      <c r="D8" s="58" t="s">
        <v>66</v>
      </c>
      <c r="E8" s="74">
        <v>4760000</v>
      </c>
      <c r="F8" s="64">
        <v>9890000</v>
      </c>
      <c r="G8" s="65">
        <v>1210000</v>
      </c>
    </row>
    <row r="9" spans="1:7" x14ac:dyDescent="0.25">
      <c r="C9" s="98"/>
      <c r="D9" s="58" t="s">
        <v>67</v>
      </c>
      <c r="E9" s="74">
        <v>11700000</v>
      </c>
      <c r="F9" s="64">
        <v>5630000</v>
      </c>
      <c r="G9" s="65">
        <v>600000</v>
      </c>
    </row>
    <row r="10" spans="1:7" x14ac:dyDescent="0.25">
      <c r="C10" s="98"/>
      <c r="D10" s="58" t="s">
        <v>68</v>
      </c>
      <c r="E10" s="74">
        <v>10600000</v>
      </c>
      <c r="F10" s="64">
        <v>4830000</v>
      </c>
      <c r="G10" s="65">
        <v>1530000</v>
      </c>
    </row>
    <row r="11" spans="1:7" ht="16.5" thickBot="1" x14ac:dyDescent="0.3">
      <c r="C11" s="99"/>
      <c r="D11" s="59" t="s">
        <v>69</v>
      </c>
      <c r="E11" s="75">
        <v>3190000</v>
      </c>
      <c r="F11" s="67">
        <v>8260000</v>
      </c>
      <c r="G11" s="68">
        <v>772000</v>
      </c>
    </row>
    <row r="12" spans="1:7" x14ac:dyDescent="0.25">
      <c r="C12" s="97" t="s">
        <v>78</v>
      </c>
      <c r="D12" s="76" t="s">
        <v>64</v>
      </c>
      <c r="E12" s="83">
        <v>1890000</v>
      </c>
      <c r="F12" s="78">
        <v>986000</v>
      </c>
      <c r="G12" s="79">
        <v>458000</v>
      </c>
    </row>
    <row r="13" spans="1:7" x14ac:dyDescent="0.25">
      <c r="C13" s="98"/>
      <c r="D13" s="58" t="s">
        <v>65</v>
      </c>
      <c r="E13" s="74">
        <v>1610000</v>
      </c>
      <c r="F13" s="64">
        <v>358000</v>
      </c>
      <c r="G13" s="65">
        <v>87000</v>
      </c>
    </row>
    <row r="14" spans="1:7" x14ac:dyDescent="0.25">
      <c r="C14" s="98"/>
      <c r="D14" s="58" t="s">
        <v>66</v>
      </c>
      <c r="E14" s="74">
        <v>1260000</v>
      </c>
      <c r="F14" s="64">
        <v>419000</v>
      </c>
      <c r="G14" s="65">
        <v>169000</v>
      </c>
    </row>
    <row r="15" spans="1:7" ht="16.5" thickBot="1" x14ac:dyDescent="0.3">
      <c r="C15" s="99"/>
      <c r="D15" s="59" t="s">
        <v>67</v>
      </c>
      <c r="E15" s="75">
        <v>3910000</v>
      </c>
      <c r="F15" s="67">
        <v>543000</v>
      </c>
      <c r="G15" s="68">
        <v>163000</v>
      </c>
    </row>
    <row r="16" spans="1:7" x14ac:dyDescent="0.25">
      <c r="C16" s="97" t="s">
        <v>45</v>
      </c>
      <c r="D16" s="76" t="s">
        <v>64</v>
      </c>
      <c r="E16" s="83">
        <v>792000</v>
      </c>
      <c r="F16" s="78">
        <v>331000</v>
      </c>
      <c r="G16" s="79">
        <v>92300</v>
      </c>
    </row>
    <row r="17" spans="3:7" x14ac:dyDescent="0.25">
      <c r="C17" s="98"/>
      <c r="D17" s="58" t="s">
        <v>65</v>
      </c>
      <c r="E17" s="74">
        <v>970000</v>
      </c>
      <c r="F17" s="64">
        <v>380000</v>
      </c>
      <c r="G17" s="65">
        <v>108000</v>
      </c>
    </row>
    <row r="18" spans="3:7" ht="16.5" thickBot="1" x14ac:dyDescent="0.3">
      <c r="C18" s="99"/>
      <c r="D18" s="59" t="s">
        <v>66</v>
      </c>
      <c r="E18" s="75">
        <v>1280000</v>
      </c>
      <c r="F18" s="67">
        <v>581000</v>
      </c>
      <c r="G18" s="68">
        <v>191000</v>
      </c>
    </row>
    <row r="19" spans="3:7" x14ac:dyDescent="0.25">
      <c r="C19" s="98" t="s">
        <v>47</v>
      </c>
      <c r="D19" s="57" t="s">
        <v>64</v>
      </c>
      <c r="E19" s="82">
        <v>1160000</v>
      </c>
      <c r="F19" s="61">
        <v>1270000</v>
      </c>
      <c r="G19" s="62">
        <v>73000</v>
      </c>
    </row>
    <row r="20" spans="3:7" ht="16.5" thickBot="1" x14ac:dyDescent="0.3">
      <c r="C20" s="99"/>
      <c r="D20" s="59" t="s">
        <v>65</v>
      </c>
      <c r="E20" s="75">
        <v>1390000</v>
      </c>
      <c r="F20" s="67">
        <v>656000</v>
      </c>
      <c r="G20" s="68">
        <v>180000</v>
      </c>
    </row>
  </sheetData>
  <mergeCells count="4">
    <mergeCell ref="C6:C11"/>
    <mergeCell ref="C12:C15"/>
    <mergeCell ref="C16:C18"/>
    <mergeCell ref="C19:C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28"/>
  <sheetViews>
    <sheetView topLeftCell="A4" zoomScale="55" zoomScaleNormal="55" workbookViewId="0">
      <selection activeCell="A14" sqref="A14"/>
    </sheetView>
  </sheetViews>
  <sheetFormatPr baseColWidth="10" defaultRowHeight="15.75" x14ac:dyDescent="0.25"/>
  <cols>
    <col min="1" max="1" width="17.125" bestFit="1" customWidth="1"/>
  </cols>
  <sheetData>
    <row r="3" spans="1:32" ht="16.5" thickBot="1" x14ac:dyDescent="0.3"/>
    <row r="4" spans="1:32" ht="16.5" thickBot="1" x14ac:dyDescent="0.3">
      <c r="A4" s="1" t="s">
        <v>60</v>
      </c>
      <c r="C4" s="22"/>
      <c r="D4" s="22"/>
      <c r="E4" s="22"/>
    </row>
    <row r="5" spans="1:32" x14ac:dyDescent="0.25">
      <c r="B5" s="37" t="s">
        <v>32</v>
      </c>
      <c r="C5" s="22"/>
      <c r="D5" s="22"/>
      <c r="E5" s="22"/>
      <c r="J5" s="37" t="s">
        <v>45</v>
      </c>
      <c r="R5" s="37" t="s">
        <v>47</v>
      </c>
      <c r="Z5" s="37" t="s">
        <v>47</v>
      </c>
    </row>
    <row r="6" spans="1:32" x14ac:dyDescent="0.25">
      <c r="C6" s="22"/>
      <c r="D6" s="22"/>
      <c r="E6" s="22"/>
    </row>
    <row r="7" spans="1:32" x14ac:dyDescent="0.25">
      <c r="B7" s="41" t="s">
        <v>38</v>
      </c>
      <c r="C7" s="41" t="s">
        <v>39</v>
      </c>
      <c r="D7" s="41" t="s">
        <v>40</v>
      </c>
      <c r="E7" s="41" t="s">
        <v>41</v>
      </c>
      <c r="F7" s="42" t="s">
        <v>42</v>
      </c>
      <c r="G7" s="42" t="s">
        <v>43</v>
      </c>
      <c r="H7" s="42" t="s">
        <v>44</v>
      </c>
      <c r="J7" s="41" t="s">
        <v>38</v>
      </c>
      <c r="K7" s="41" t="s">
        <v>39</v>
      </c>
      <c r="L7" s="41" t="s">
        <v>40</v>
      </c>
      <c r="M7" s="41" t="s">
        <v>41</v>
      </c>
      <c r="N7" s="42" t="s">
        <v>42</v>
      </c>
      <c r="O7" s="42" t="s">
        <v>43</v>
      </c>
      <c r="P7" s="42" t="s">
        <v>44</v>
      </c>
      <c r="R7" s="41" t="s">
        <v>38</v>
      </c>
      <c r="S7" s="41" t="s">
        <v>39</v>
      </c>
      <c r="T7" s="41" t="s">
        <v>40</v>
      </c>
      <c r="U7" s="41" t="s">
        <v>41</v>
      </c>
      <c r="V7" s="42" t="s">
        <v>42</v>
      </c>
      <c r="W7" s="42" t="s">
        <v>43</v>
      </c>
      <c r="X7" s="42" t="s">
        <v>44</v>
      </c>
      <c r="Z7" s="41" t="s">
        <v>38</v>
      </c>
      <c r="AA7" s="41" t="s">
        <v>39</v>
      </c>
      <c r="AB7" s="41" t="s">
        <v>40</v>
      </c>
      <c r="AC7" s="41" t="s">
        <v>41</v>
      </c>
      <c r="AD7" s="42" t="s">
        <v>42</v>
      </c>
      <c r="AE7" s="42" t="s">
        <v>43</v>
      </c>
      <c r="AF7" s="42" t="s">
        <v>44</v>
      </c>
    </row>
    <row r="8" spans="1:32" x14ac:dyDescent="0.25">
      <c r="B8" s="101" t="s">
        <v>46</v>
      </c>
      <c r="C8" s="43">
        <v>1.4595</v>
      </c>
      <c r="D8" s="102">
        <f>AVERAGE(C8:C10)</f>
        <v>1.3835333333333333</v>
      </c>
      <c r="E8" s="38">
        <f>C8/$D$8*100</f>
        <v>105.49077241844553</v>
      </c>
      <c r="F8" s="104">
        <f>AVERAGE(E8:E10)</f>
        <v>100</v>
      </c>
      <c r="G8" s="100">
        <f>STDEV(E8:E10)</f>
        <v>7.372570985280797</v>
      </c>
      <c r="H8" s="105">
        <f>STDEV(E8:E10)/SQRT(3)</f>
        <v>4.2565558429714931</v>
      </c>
      <c r="J8" s="101" t="s">
        <v>46</v>
      </c>
      <c r="K8" s="43">
        <v>1.4662999999999999</v>
      </c>
      <c r="L8" s="102">
        <f>AVERAGE(K8:K10)</f>
        <v>1.4512666666666665</v>
      </c>
      <c r="M8" s="38">
        <f>K8/$L$8*100</f>
        <v>101.03587670540676</v>
      </c>
      <c r="N8" s="104">
        <f>AVERAGE(M8:M10)</f>
        <v>100.00000000000001</v>
      </c>
      <c r="O8" s="100">
        <f>STDEV(M8:M10)</f>
        <v>2.589285073037118</v>
      </c>
      <c r="P8" s="100">
        <f>STDEV(M8:M10)/SQRT(3)</f>
        <v>1.4949244339266599</v>
      </c>
      <c r="R8" s="101" t="s">
        <v>46</v>
      </c>
      <c r="S8" s="43">
        <v>1.3130000000000002</v>
      </c>
      <c r="T8" s="102">
        <f>AVERAGE(S8:S10)</f>
        <v>1.3752666666666666</v>
      </c>
      <c r="U8" s="38">
        <f>S8/$T$8*100</f>
        <v>95.472393232827585</v>
      </c>
      <c r="V8" s="104">
        <f>AVERAGE(U8:U10)</f>
        <v>100</v>
      </c>
      <c r="W8" s="100">
        <f>STDEV(U8:U10)</f>
        <v>4.6784940913605997</v>
      </c>
      <c r="X8" s="105">
        <f>STDEV(U8:U10)/SQRT(3)</f>
        <v>2.7011298230491159</v>
      </c>
      <c r="Z8" s="108" t="s">
        <v>48</v>
      </c>
      <c r="AA8" s="43">
        <v>1.2079</v>
      </c>
      <c r="AB8" s="102">
        <f>AVERAGE(AA8:AA11)</f>
        <v>1.3303499999999999</v>
      </c>
      <c r="AC8" s="38">
        <f>AA8/$AB$8*100</f>
        <v>90.795655278686056</v>
      </c>
      <c r="AD8" s="104">
        <f>AVERAGE(AC8:AC11)</f>
        <v>100</v>
      </c>
      <c r="AE8" s="100">
        <f>STDEV(AC8:AC11)</f>
        <v>11.200281264735667</v>
      </c>
      <c r="AF8" s="100">
        <f>STDEV(AC8:AC11)/SQRT(4)</f>
        <v>5.6001406323678333</v>
      </c>
    </row>
    <row r="9" spans="1:32" x14ac:dyDescent="0.25">
      <c r="B9" s="101"/>
      <c r="C9" s="43">
        <v>1.2676000000000001</v>
      </c>
      <c r="D9" s="103"/>
      <c r="E9" s="38">
        <f t="shared" ref="E9:E28" si="0">C9/$D$8*100</f>
        <v>91.620488604057243</v>
      </c>
      <c r="F9" s="104"/>
      <c r="G9" s="100"/>
      <c r="H9" s="106"/>
      <c r="J9" s="101"/>
      <c r="K9" s="43">
        <v>1.4085000000000001</v>
      </c>
      <c r="L9" s="103"/>
      <c r="M9" s="38">
        <f t="shared" ref="M9:M28" si="1">K9/$L$8*100</f>
        <v>97.053148973310684</v>
      </c>
      <c r="N9" s="104"/>
      <c r="O9" s="100"/>
      <c r="P9" s="100"/>
      <c r="R9" s="101"/>
      <c r="S9" s="43">
        <v>1.3713000000000002</v>
      </c>
      <c r="T9" s="103"/>
      <c r="U9" s="38">
        <f t="shared" ref="U9:U28" si="2">S9/$T$8*100</f>
        <v>99.711571089243307</v>
      </c>
      <c r="V9" s="104"/>
      <c r="W9" s="100"/>
      <c r="X9" s="106"/>
      <c r="Z9" s="109"/>
      <c r="AA9" s="43">
        <v>1.3978999999999999</v>
      </c>
      <c r="AB9" s="103"/>
      <c r="AC9" s="38">
        <f t="shared" ref="AC9:AC17" si="3">AA9/$AB$8*100</f>
        <v>105.07761115495921</v>
      </c>
      <c r="AD9" s="104"/>
      <c r="AE9" s="100"/>
      <c r="AF9" s="100"/>
    </row>
    <row r="10" spans="1:32" x14ac:dyDescent="0.25">
      <c r="B10" s="101"/>
      <c r="C10" s="43">
        <v>1.4235</v>
      </c>
      <c r="D10" s="103"/>
      <c r="E10" s="38">
        <f t="shared" si="0"/>
        <v>102.88873897749724</v>
      </c>
      <c r="F10" s="104"/>
      <c r="G10" s="100"/>
      <c r="H10" s="106"/>
      <c r="J10" s="101"/>
      <c r="K10" s="43">
        <v>1.4790000000000001</v>
      </c>
      <c r="L10" s="103"/>
      <c r="M10" s="38">
        <f t="shared" si="1"/>
        <v>101.91097432128258</v>
      </c>
      <c r="N10" s="104"/>
      <c r="O10" s="100"/>
      <c r="P10" s="100"/>
      <c r="R10" s="101"/>
      <c r="S10" s="43">
        <v>1.4415</v>
      </c>
      <c r="T10" s="103"/>
      <c r="U10" s="38">
        <f t="shared" si="2"/>
        <v>104.81603567792914</v>
      </c>
      <c r="V10" s="104"/>
      <c r="W10" s="100"/>
      <c r="X10" s="107"/>
      <c r="Z10" s="109"/>
      <c r="AA10" s="43">
        <v>1.2069000000000001</v>
      </c>
      <c r="AB10" s="103"/>
      <c r="AC10" s="38">
        <f t="shared" si="3"/>
        <v>90.720487089863582</v>
      </c>
      <c r="AD10" s="104"/>
      <c r="AE10" s="100"/>
      <c r="AF10" s="100"/>
    </row>
    <row r="11" spans="1:32" x14ac:dyDescent="0.25">
      <c r="B11" s="101" t="s">
        <v>34</v>
      </c>
      <c r="C11" s="43">
        <v>1.0805</v>
      </c>
      <c r="D11" s="102">
        <f>AVERAGE(C11:C13)</f>
        <v>1.0401666666666667</v>
      </c>
      <c r="E11" s="38">
        <f t="shared" si="0"/>
        <v>78.09714258179541</v>
      </c>
      <c r="F11" s="104">
        <f>AVERAGE(E11:E13)</f>
        <v>75.18190141184408</v>
      </c>
      <c r="G11" s="100">
        <f>STDEV(E11:E13)</f>
        <v>6.3624656457069584</v>
      </c>
      <c r="H11" s="100">
        <f>STDEV(E11:E13)/SQRT(3)</f>
        <v>3.6733712532586589</v>
      </c>
      <c r="J11" s="101" t="s">
        <v>34</v>
      </c>
      <c r="K11" s="43">
        <v>1.4383000000000001</v>
      </c>
      <c r="L11" s="102">
        <f>AVERAGE(K11:K13)</f>
        <v>1.3784333333333334</v>
      </c>
      <c r="M11" s="38">
        <f t="shared" si="1"/>
        <v>99.106527631034979</v>
      </c>
      <c r="N11" s="104">
        <f>AVERAGE(M11:M13)</f>
        <v>94.981395562497141</v>
      </c>
      <c r="O11" s="100">
        <f>STDEV(M11:M13)</f>
        <v>3.5769584896228581</v>
      </c>
      <c r="P11" s="100">
        <f>STDEV(M11:M13)/SQRT(3)</f>
        <v>2.0651579468638745</v>
      </c>
      <c r="R11" s="101" t="s">
        <v>34</v>
      </c>
      <c r="S11" s="43">
        <v>1.2422</v>
      </c>
      <c r="T11" s="102">
        <f>AVERAGE(S11:S13)</f>
        <v>1.2460499999999999</v>
      </c>
      <c r="U11" s="38">
        <f t="shared" si="2"/>
        <v>90.32430074167435</v>
      </c>
      <c r="V11" s="104">
        <f>AVERAGE(U11:U13)</f>
        <v>60.402830966115665</v>
      </c>
      <c r="W11" s="100">
        <f>STDEV(U11:U13)</f>
        <v>52.311135154381851</v>
      </c>
      <c r="X11" s="100">
        <f>STDEV(U11:U13)/SQRT(4)</f>
        <v>26.155567577190926</v>
      </c>
      <c r="Z11" s="110"/>
      <c r="AA11" s="43">
        <v>1.5086999999999999</v>
      </c>
      <c r="AB11" s="103"/>
      <c r="AC11" s="38">
        <f t="shared" si="3"/>
        <v>113.40624647649116</v>
      </c>
      <c r="AD11" s="104"/>
      <c r="AE11" s="100"/>
      <c r="AF11" s="100"/>
    </row>
    <row r="12" spans="1:32" x14ac:dyDescent="0.25">
      <c r="B12" s="101"/>
      <c r="C12" s="43">
        <v>1.1008</v>
      </c>
      <c r="D12" s="103"/>
      <c r="E12" s="38">
        <f t="shared" si="0"/>
        <v>79.564400327663478</v>
      </c>
      <c r="F12" s="104"/>
      <c r="G12" s="100"/>
      <c r="H12" s="100"/>
      <c r="J12" s="101"/>
      <c r="K12" s="43">
        <v>1.3459000000000001</v>
      </c>
      <c r="L12" s="103"/>
      <c r="M12" s="38">
        <f t="shared" si="1"/>
        <v>92.739675685607992</v>
      </c>
      <c r="N12" s="104"/>
      <c r="O12" s="100"/>
      <c r="P12" s="100"/>
      <c r="R12" s="101"/>
      <c r="S12" s="43"/>
      <c r="T12" s="103"/>
      <c r="U12" s="38">
        <f t="shared" si="2"/>
        <v>0</v>
      </c>
      <c r="V12" s="104"/>
      <c r="W12" s="100"/>
      <c r="X12" s="100"/>
      <c r="Z12" s="108" t="s">
        <v>49</v>
      </c>
      <c r="AA12" s="43"/>
      <c r="AB12" s="102">
        <f>AVERAGE(AA12:AA14)</f>
        <v>0.86780000000000002</v>
      </c>
      <c r="AC12" s="38"/>
      <c r="AD12" s="104">
        <f>AVERAGE(AC12:AC14)</f>
        <v>65.230954260157105</v>
      </c>
      <c r="AE12" s="100">
        <f>STDEV(AC12:AC14)</f>
        <v>4.2840460452990365</v>
      </c>
      <c r="AF12" s="100">
        <f>STDEV(AC12:AC14)/SQRT(2)</f>
        <v>3.0292780095463598</v>
      </c>
    </row>
    <row r="13" spans="1:32" x14ac:dyDescent="0.25">
      <c r="B13" s="101"/>
      <c r="C13" s="43">
        <v>0.93920000000000003</v>
      </c>
      <c r="D13" s="103"/>
      <c r="E13" s="38">
        <f t="shared" si="0"/>
        <v>67.88416132607334</v>
      </c>
      <c r="F13" s="104"/>
      <c r="G13" s="100"/>
      <c r="H13" s="100"/>
      <c r="J13" s="101"/>
      <c r="K13" s="43">
        <v>1.3511</v>
      </c>
      <c r="L13" s="103"/>
      <c r="M13" s="38">
        <f t="shared" si="1"/>
        <v>93.097983370848453</v>
      </c>
      <c r="N13" s="104"/>
      <c r="O13" s="100"/>
      <c r="P13" s="100"/>
      <c r="R13" s="101"/>
      <c r="S13" s="43">
        <v>1.2499</v>
      </c>
      <c r="T13" s="103"/>
      <c r="U13" s="38">
        <f t="shared" si="2"/>
        <v>90.884192156672654</v>
      </c>
      <c r="V13" s="104"/>
      <c r="W13" s="100"/>
      <c r="X13" s="100"/>
      <c r="Z13" s="109"/>
      <c r="AA13" s="43">
        <v>0.82750000000000001</v>
      </c>
      <c r="AB13" s="103"/>
      <c r="AC13" s="38">
        <f t="shared" si="3"/>
        <v>62.201676250610745</v>
      </c>
      <c r="AD13" s="104"/>
      <c r="AE13" s="100"/>
      <c r="AF13" s="100"/>
    </row>
    <row r="14" spans="1:32" x14ac:dyDescent="0.25">
      <c r="B14" s="101" t="s">
        <v>9</v>
      </c>
      <c r="C14" s="43">
        <v>0.44169999999999998</v>
      </c>
      <c r="D14" s="102">
        <f>AVERAGE(C14:C16)</f>
        <v>0.48693333333333327</v>
      </c>
      <c r="E14" s="38">
        <f t="shared" si="0"/>
        <v>31.925504746301741</v>
      </c>
      <c r="F14" s="104">
        <f>AVERAGE(E14:E16)</f>
        <v>35.194911579048807</v>
      </c>
      <c r="G14" s="100">
        <f>STDEV(E14:E16)</f>
        <v>3.4042912781913119</v>
      </c>
      <c r="H14" s="100">
        <f>STDEV(E14:E16)/SQRT(3)</f>
        <v>1.9654684858636493</v>
      </c>
      <c r="J14" s="101" t="s">
        <v>9</v>
      </c>
      <c r="K14" s="43">
        <v>1.3172999999999999</v>
      </c>
      <c r="L14" s="102">
        <f>AVERAGE(K14:K16)</f>
        <v>1.3044666666666667</v>
      </c>
      <c r="M14" s="38">
        <f t="shared" si="1"/>
        <v>90.768983416785346</v>
      </c>
      <c r="N14" s="104">
        <f>AVERAGE(M14:M16)</f>
        <v>89.884698424364942</v>
      </c>
      <c r="O14" s="100">
        <f>STDEV(M14:M16)</f>
        <v>5.8897259902980963</v>
      </c>
      <c r="P14" s="100">
        <f>STDEV(M14:M16)/SQRT(4)</f>
        <v>2.9448629951490481</v>
      </c>
      <c r="R14" s="101" t="s">
        <v>9</v>
      </c>
      <c r="S14" s="43">
        <v>0.79139999999999988</v>
      </c>
      <c r="T14" s="102">
        <f>AVERAGE(S14:S16)</f>
        <v>0.71599999999999986</v>
      </c>
      <c r="U14" s="38">
        <f t="shared" si="2"/>
        <v>57.545203354500941</v>
      </c>
      <c r="V14" s="104">
        <f>AVERAGE(U14:U16)</f>
        <v>52.062630277764306</v>
      </c>
      <c r="W14" s="100">
        <f>STDEV(U14:U16)</f>
        <v>5.3666211723387489</v>
      </c>
      <c r="X14" s="100">
        <f>STDEV(U14:U16)/SQRT(3)</f>
        <v>3.0984201784885217</v>
      </c>
      <c r="Z14" s="110"/>
      <c r="AA14" s="43">
        <v>0.90810000000000002</v>
      </c>
      <c r="AB14" s="103"/>
      <c r="AC14" s="38">
        <f t="shared" si="3"/>
        <v>68.260232269703465</v>
      </c>
      <c r="AD14" s="104"/>
      <c r="AE14" s="100"/>
      <c r="AF14" s="100"/>
    </row>
    <row r="15" spans="1:32" x14ac:dyDescent="0.25">
      <c r="B15" s="101"/>
      <c r="C15" s="43">
        <v>0.53569999999999995</v>
      </c>
      <c r="D15" s="103"/>
      <c r="E15" s="38">
        <f t="shared" si="0"/>
        <v>38.719703175444515</v>
      </c>
      <c r="F15" s="104"/>
      <c r="G15" s="100"/>
      <c r="H15" s="100"/>
      <c r="J15" s="101"/>
      <c r="K15" s="43">
        <v>1.3828</v>
      </c>
      <c r="L15" s="103"/>
      <c r="M15" s="38">
        <f t="shared" si="1"/>
        <v>95.282282144333692</v>
      </c>
      <c r="N15" s="104"/>
      <c r="O15" s="100"/>
      <c r="P15" s="100"/>
      <c r="R15" s="101"/>
      <c r="S15" s="43">
        <v>0.64389999999999992</v>
      </c>
      <c r="T15" s="103"/>
      <c r="U15" s="38">
        <f t="shared" si="2"/>
        <v>46.820010664598378</v>
      </c>
      <c r="V15" s="104"/>
      <c r="W15" s="100"/>
      <c r="X15" s="100"/>
      <c r="Z15" s="108" t="s">
        <v>50</v>
      </c>
      <c r="AA15" s="43"/>
      <c r="AB15" s="102">
        <f>AVERAGE(AA15:AA17)</f>
        <v>0.60549999999999993</v>
      </c>
      <c r="AC15" s="38"/>
      <c r="AD15" s="104">
        <f>AVERAGE(AC15:AC17)</f>
        <v>45.514338332017893</v>
      </c>
      <c r="AE15" s="100">
        <f>STDEV(AC15:AC17)</f>
        <v>4.1352206243705325</v>
      </c>
      <c r="AF15" s="100">
        <f>STDEV(AC15:AC17)/SQRT(2)</f>
        <v>2.9240425451948724</v>
      </c>
    </row>
    <row r="16" spans="1:32" x14ac:dyDescent="0.25">
      <c r="B16" s="101"/>
      <c r="C16" s="43">
        <v>0.48339999999999994</v>
      </c>
      <c r="D16" s="103"/>
      <c r="E16" s="38">
        <f t="shared" si="0"/>
        <v>34.939526815400178</v>
      </c>
      <c r="F16" s="104"/>
      <c r="G16" s="100"/>
      <c r="H16" s="100"/>
      <c r="J16" s="101"/>
      <c r="K16" s="43">
        <v>1.2133</v>
      </c>
      <c r="L16" s="103"/>
      <c r="M16" s="38">
        <f t="shared" si="1"/>
        <v>83.602829711975758</v>
      </c>
      <c r="N16" s="104"/>
      <c r="O16" s="100"/>
      <c r="P16" s="100"/>
      <c r="R16" s="101"/>
      <c r="S16" s="43">
        <v>0.7127</v>
      </c>
      <c r="T16" s="103"/>
      <c r="U16" s="38">
        <f t="shared" si="2"/>
        <v>51.822676814193613</v>
      </c>
      <c r="V16" s="104"/>
      <c r="W16" s="100"/>
      <c r="X16" s="100"/>
      <c r="Z16" s="109"/>
      <c r="AA16" s="43">
        <v>0.64439999999999997</v>
      </c>
      <c r="AB16" s="103"/>
      <c r="AC16" s="38">
        <f t="shared" si="3"/>
        <v>48.438380877212765</v>
      </c>
      <c r="AD16" s="104"/>
      <c r="AE16" s="100"/>
      <c r="AF16" s="100"/>
    </row>
    <row r="17" spans="2:32" x14ac:dyDescent="0.25">
      <c r="B17" s="101" t="s">
        <v>35</v>
      </c>
      <c r="C17" s="43">
        <v>0.4627</v>
      </c>
      <c r="D17" s="102">
        <f>AVERAGE(C17:C19)</f>
        <v>0.40389999999999998</v>
      </c>
      <c r="E17" s="38">
        <f t="shared" si="0"/>
        <v>33.443357586854916</v>
      </c>
      <c r="F17" s="104">
        <f>AVERAGE(E17:E19)</f>
        <v>29.19336963330603</v>
      </c>
      <c r="G17" s="100">
        <f>STDEV(E17:E19)</f>
        <v>3.8942329077770452</v>
      </c>
      <c r="H17" s="105">
        <f>STDEV(E17:E19)/SQRT(4)</f>
        <v>1.9471164538885226</v>
      </c>
      <c r="J17" s="101" t="s">
        <v>35</v>
      </c>
      <c r="K17" s="43">
        <v>1.1536</v>
      </c>
      <c r="L17" s="102">
        <f>AVERAGE(K17:K19)</f>
        <v>1.1215000000000002</v>
      </c>
      <c r="M17" s="38">
        <f t="shared" si="1"/>
        <v>79.489181864118706</v>
      </c>
      <c r="N17" s="104">
        <f>AVERAGE(M17:M19)</f>
        <v>77.277320960999603</v>
      </c>
      <c r="O17" s="100">
        <f>STDEV(M17:M19)</f>
        <v>3.1280436872738377</v>
      </c>
      <c r="P17" s="105">
        <f>STDEV(M17:M19)/SQRT(43)</f>
        <v>0.47702219024718939</v>
      </c>
      <c r="R17" s="101" t="s">
        <v>35</v>
      </c>
      <c r="S17" s="43"/>
      <c r="T17" s="102">
        <f>AVERAGE(S17:S19)</f>
        <v>0.27529999999999999</v>
      </c>
      <c r="U17" s="38"/>
      <c r="V17" s="104">
        <f>AVERAGE(U17:U19)</f>
        <v>20.017935915458821</v>
      </c>
      <c r="W17" s="100">
        <f>STDEV(U17:U19)</f>
        <v>2.6119315878818599</v>
      </c>
      <c r="X17" s="100">
        <f>STDEV(U17:U19)/SQRT(3)</f>
        <v>1.5079994053684787</v>
      </c>
      <c r="Z17" s="110"/>
      <c r="AA17" s="43">
        <v>0.56659999999999999</v>
      </c>
      <c r="AB17" s="103"/>
      <c r="AC17" s="38">
        <f t="shared" si="3"/>
        <v>42.59029578682302</v>
      </c>
      <c r="AD17" s="104"/>
      <c r="AE17" s="100"/>
      <c r="AF17" s="100"/>
    </row>
    <row r="18" spans="2:32" x14ac:dyDescent="0.25">
      <c r="B18" s="101"/>
      <c r="C18" s="43">
        <v>0.3921</v>
      </c>
      <c r="D18" s="103"/>
      <c r="E18" s="38">
        <f t="shared" si="0"/>
        <v>28.340480894328536</v>
      </c>
      <c r="F18" s="104"/>
      <c r="G18" s="100"/>
      <c r="H18" s="106"/>
      <c r="J18" s="101"/>
      <c r="K18" s="43"/>
      <c r="L18" s="103"/>
      <c r="M18" s="38"/>
      <c r="N18" s="104"/>
      <c r="O18" s="100"/>
      <c r="P18" s="106"/>
      <c r="R18" s="101"/>
      <c r="S18" s="43">
        <v>0.24990000000000001</v>
      </c>
      <c r="T18" s="103"/>
      <c r="U18" s="38">
        <f t="shared" si="2"/>
        <v>18.171021377672211</v>
      </c>
      <c r="V18" s="104"/>
      <c r="W18" s="100"/>
      <c r="X18" s="100"/>
    </row>
    <row r="19" spans="2:32" x14ac:dyDescent="0.25">
      <c r="B19" s="101"/>
      <c r="C19" s="43">
        <v>0.3569</v>
      </c>
      <c r="D19" s="103"/>
      <c r="E19" s="38">
        <f t="shared" si="0"/>
        <v>25.79627041873464</v>
      </c>
      <c r="F19" s="104"/>
      <c r="G19" s="100"/>
      <c r="H19" s="106"/>
      <c r="J19" s="101"/>
      <c r="K19" s="43">
        <v>1.0894000000000001</v>
      </c>
      <c r="L19" s="103"/>
      <c r="M19" s="38">
        <f t="shared" si="1"/>
        <v>75.0654600578805</v>
      </c>
      <c r="N19" s="104"/>
      <c r="O19" s="100"/>
      <c r="P19" s="107"/>
      <c r="R19" s="101"/>
      <c r="S19" s="43">
        <v>0.30070000000000002</v>
      </c>
      <c r="T19" s="103"/>
      <c r="U19" s="38">
        <f t="shared" si="2"/>
        <v>21.864850453245431</v>
      </c>
      <c r="V19" s="104"/>
      <c r="W19" s="100"/>
      <c r="X19" s="100"/>
    </row>
    <row r="20" spans="2:32" x14ac:dyDescent="0.25">
      <c r="B20" s="101" t="s">
        <v>36</v>
      </c>
      <c r="C20" s="43">
        <v>0.19679999999999997</v>
      </c>
      <c r="D20" s="102">
        <f>AVERAGE(C20:C22)</f>
        <v>0.19733333333333333</v>
      </c>
      <c r="E20" s="38">
        <f t="shared" si="0"/>
        <v>14.22444947718402</v>
      </c>
      <c r="F20" s="104">
        <f>AVERAGE(E20:E22)</f>
        <v>14.262998120753627</v>
      </c>
      <c r="G20" s="100">
        <f>STDEV(E20:E22)</f>
        <v>1.0557970492712836</v>
      </c>
      <c r="H20" s="105">
        <f>STDEV(E20:E22)/SQRT(2)</f>
        <v>0.74656125309647203</v>
      </c>
      <c r="J20" s="101" t="s">
        <v>36</v>
      </c>
      <c r="K20" s="43">
        <v>0.96150000000000013</v>
      </c>
      <c r="L20" s="102">
        <f>AVERAGE(K20:K22)</f>
        <v>1.0020333333333333</v>
      </c>
      <c r="M20" s="38">
        <f t="shared" si="1"/>
        <v>66.252469107446387</v>
      </c>
      <c r="N20" s="104">
        <f>AVERAGE(M20:M22)</f>
        <v>69.04543157701319</v>
      </c>
      <c r="O20" s="100">
        <f>STDEV(M20:M22)</f>
        <v>9.9386760105652616</v>
      </c>
      <c r="P20" s="100">
        <f>STDEV(M20:M22)/SQRT(3)</f>
        <v>5.7380972700883301</v>
      </c>
      <c r="R20" s="101" t="s">
        <v>36</v>
      </c>
      <c r="S20" s="43">
        <v>0.1542</v>
      </c>
      <c r="T20" s="102">
        <f>AVERAGE(S20:S22)</f>
        <v>0.16473333333333331</v>
      </c>
      <c r="U20" s="38">
        <f t="shared" si="2"/>
        <v>11.212370934121868</v>
      </c>
      <c r="V20" s="104">
        <f>AVERAGE(U20:U22)</f>
        <v>11.978282999660673</v>
      </c>
      <c r="W20" s="100">
        <f>STDEV(U20:U22)</f>
        <v>2.7921321061870725</v>
      </c>
      <c r="X20" s="100">
        <f>STDEV(U20:U22)/SQRT(4)</f>
        <v>1.3960660530935363</v>
      </c>
    </row>
    <row r="21" spans="2:32" x14ac:dyDescent="0.25">
      <c r="B21" s="101"/>
      <c r="C21" s="43">
        <v>0.2122</v>
      </c>
      <c r="D21" s="103"/>
      <c r="E21" s="38">
        <f t="shared" si="0"/>
        <v>15.337541560256348</v>
      </c>
      <c r="F21" s="104"/>
      <c r="G21" s="100"/>
      <c r="H21" s="106"/>
      <c r="J21" s="101"/>
      <c r="K21" s="43">
        <v>1.1621999999999999</v>
      </c>
      <c r="L21" s="103"/>
      <c r="M21" s="38">
        <f t="shared" si="1"/>
        <v>80.081767651247191</v>
      </c>
      <c r="N21" s="104"/>
      <c r="O21" s="100"/>
      <c r="P21" s="100"/>
      <c r="R21" s="101"/>
      <c r="S21" s="43">
        <v>0.13269999999999998</v>
      </c>
      <c r="T21" s="103"/>
      <c r="U21" s="38">
        <f t="shared" si="2"/>
        <v>9.6490377623733572</v>
      </c>
      <c r="V21" s="104"/>
      <c r="W21" s="100"/>
      <c r="X21" s="100"/>
    </row>
    <row r="22" spans="2:32" x14ac:dyDescent="0.25">
      <c r="B22" s="101"/>
      <c r="C22" s="43">
        <v>0.183</v>
      </c>
      <c r="D22" s="103"/>
      <c r="E22" s="38">
        <f t="shared" si="0"/>
        <v>13.227003324820508</v>
      </c>
      <c r="F22" s="104"/>
      <c r="G22" s="100"/>
      <c r="H22" s="107"/>
      <c r="J22" s="101"/>
      <c r="K22" s="43">
        <v>0.88239999999999996</v>
      </c>
      <c r="L22" s="103"/>
      <c r="M22" s="38">
        <f t="shared" si="1"/>
        <v>60.802057972345999</v>
      </c>
      <c r="N22" s="104"/>
      <c r="O22" s="100"/>
      <c r="P22" s="100"/>
      <c r="R22" s="101"/>
      <c r="S22" s="43">
        <v>0.20729999999999998</v>
      </c>
      <c r="T22" s="103"/>
      <c r="U22" s="38">
        <f t="shared" si="2"/>
        <v>15.073440302486791</v>
      </c>
      <c r="V22" s="104"/>
      <c r="W22" s="100"/>
      <c r="X22" s="100"/>
    </row>
    <row r="23" spans="2:32" x14ac:dyDescent="0.25">
      <c r="B23" s="101" t="s">
        <v>37</v>
      </c>
      <c r="C23" s="43">
        <v>0.16420000000000001</v>
      </c>
      <c r="D23" s="102">
        <f>AVERAGE(C23:C25)</f>
        <v>0.15593333333333334</v>
      </c>
      <c r="E23" s="38">
        <f t="shared" si="0"/>
        <v>11.868163638991955</v>
      </c>
      <c r="F23" s="104">
        <f>AVERAGE(E23:E25)</f>
        <v>11.270659663663087</v>
      </c>
      <c r="G23" s="100">
        <f>STDEV(E23:E25)</f>
        <v>0.74941319975606968</v>
      </c>
      <c r="H23" s="105">
        <f>STDEV(E23:E25)/SQRT(3)</f>
        <v>0.43267391261342564</v>
      </c>
      <c r="J23" s="101" t="s">
        <v>37</v>
      </c>
      <c r="K23" s="43">
        <v>0.89670000000000005</v>
      </c>
      <c r="L23" s="102">
        <f>AVERAGE(K23:K25)</f>
        <v>0.93906666666666661</v>
      </c>
      <c r="M23" s="38">
        <f t="shared" si="1"/>
        <v>61.787404106757329</v>
      </c>
      <c r="N23" s="104">
        <f>AVERAGE(M23:M25)</f>
        <v>64.706693003812759</v>
      </c>
      <c r="O23" s="100">
        <f>STDEV(M23:M25)</f>
        <v>8.5510100568735492</v>
      </c>
      <c r="P23" s="105">
        <f>STDEV(M23:M25)/SQRT(4)</f>
        <v>4.2755050284367746</v>
      </c>
      <c r="R23" s="101" t="s">
        <v>37</v>
      </c>
      <c r="S23" s="43">
        <v>0.10340000000000002</v>
      </c>
      <c r="T23" s="102">
        <f>AVERAGE(S23:S25)</f>
        <v>0.10536666666666668</v>
      </c>
      <c r="U23" s="38">
        <f t="shared" si="2"/>
        <v>7.5185418585486472</v>
      </c>
      <c r="V23" s="104">
        <f>AVERAGE(U23:U25)</f>
        <v>7.661544427747347</v>
      </c>
      <c r="W23" s="100">
        <f>STDEV(U23:U25)</f>
        <v>0.54860308445261829</v>
      </c>
      <c r="X23" s="105">
        <f>STDEV(U23:U25)/SQRT(43)</f>
        <v>8.3661186059081474E-2</v>
      </c>
    </row>
    <row r="24" spans="2:32" x14ac:dyDescent="0.25">
      <c r="B24" s="101"/>
      <c r="C24" s="43">
        <v>0.1593</v>
      </c>
      <c r="D24" s="103"/>
      <c r="E24" s="38">
        <f t="shared" si="0"/>
        <v>11.513997976196212</v>
      </c>
      <c r="F24" s="104"/>
      <c r="G24" s="100"/>
      <c r="H24" s="106"/>
      <c r="J24" s="101"/>
      <c r="K24" s="43">
        <v>1.0788</v>
      </c>
      <c r="L24" s="103"/>
      <c r="M24" s="38">
        <f t="shared" si="1"/>
        <v>74.335063622582581</v>
      </c>
      <c r="N24" s="104"/>
      <c r="O24" s="100"/>
      <c r="P24" s="106"/>
      <c r="R24" s="101"/>
      <c r="S24" s="43">
        <v>9.9000000000000005E-2</v>
      </c>
      <c r="T24" s="103"/>
      <c r="U24" s="38">
        <f t="shared" si="2"/>
        <v>7.1986039071210444</v>
      </c>
      <c r="V24" s="104"/>
      <c r="W24" s="100"/>
      <c r="X24" s="106"/>
    </row>
    <row r="25" spans="2:32" x14ac:dyDescent="0.25">
      <c r="B25" s="101"/>
      <c r="C25" s="44">
        <v>0.14430000000000004</v>
      </c>
      <c r="D25" s="103"/>
      <c r="E25" s="38">
        <f t="shared" si="0"/>
        <v>10.429817375801093</v>
      </c>
      <c r="F25" s="104"/>
      <c r="G25" s="100"/>
      <c r="H25" s="107"/>
      <c r="J25" s="101"/>
      <c r="K25" s="43">
        <v>0.84169999999999989</v>
      </c>
      <c r="L25" s="103"/>
      <c r="M25" s="38">
        <f t="shared" si="1"/>
        <v>57.99761128209839</v>
      </c>
      <c r="N25" s="104"/>
      <c r="O25" s="100"/>
      <c r="P25" s="106"/>
      <c r="R25" s="101"/>
      <c r="S25" s="43">
        <v>0.1137</v>
      </c>
      <c r="T25" s="103"/>
      <c r="U25" s="38">
        <f t="shared" si="2"/>
        <v>8.2674875175723503</v>
      </c>
      <c r="V25" s="104"/>
      <c r="W25" s="100"/>
      <c r="X25" s="107"/>
    </row>
    <row r="26" spans="2:32" x14ac:dyDescent="0.25">
      <c r="B26" s="101" t="s">
        <v>10</v>
      </c>
      <c r="C26" s="43">
        <v>0.12180000000000002</v>
      </c>
      <c r="D26" s="102">
        <f>AVERAGE(C26:C28)</f>
        <v>0.12650000000000003</v>
      </c>
      <c r="E26" s="38">
        <f t="shared" si="0"/>
        <v>8.8035464752084049</v>
      </c>
      <c r="F26" s="104">
        <f>AVERAGE(E26:E28)</f>
        <v>9.143256396665544</v>
      </c>
      <c r="G26" s="100">
        <f>STDEV(E26:E28)</f>
        <v>0.84436256157083689</v>
      </c>
      <c r="H26" s="100">
        <f>STDEV(E26:E28)/SQRT(4)</f>
        <v>0.42218128078541844</v>
      </c>
      <c r="J26" s="101" t="s">
        <v>10</v>
      </c>
      <c r="K26" s="43">
        <v>0.9597</v>
      </c>
      <c r="L26" s="102">
        <f>AVERAGE(K26:K28)</f>
        <v>0.92960000000000009</v>
      </c>
      <c r="M26" s="38">
        <f t="shared" si="1"/>
        <v>66.128439524093906</v>
      </c>
      <c r="N26" s="104">
        <f>AVERAGE(M26:M28)</f>
        <v>64.054389269144195</v>
      </c>
      <c r="O26" s="100">
        <f>STDEV(M26:M28)</f>
        <v>2.2369622907573308</v>
      </c>
      <c r="P26" s="105">
        <f>STDEV(M26:M28)/SQRT(2)</f>
        <v>1.5817712050531019</v>
      </c>
      <c r="R26" s="101" t="s">
        <v>10</v>
      </c>
      <c r="S26" s="43">
        <v>7.6499999999999985E-2</v>
      </c>
      <c r="T26" s="102">
        <f>AVERAGE(S26:S28)</f>
        <v>8.5699999999999998E-2</v>
      </c>
      <c r="U26" s="38">
        <f t="shared" si="2"/>
        <v>5.5625575645935319</v>
      </c>
      <c r="V26" s="104">
        <f>AVERAGE(U26:U28)</f>
        <v>6.2315187357603365</v>
      </c>
      <c r="W26" s="100">
        <f>STDEV(U26:U28)</f>
        <v>0.81584696066371398</v>
      </c>
      <c r="X26" s="100">
        <f>STDEV(U26:U28)/SQRT(3)</f>
        <v>0.47102946235673332</v>
      </c>
    </row>
    <row r="27" spans="2:32" x14ac:dyDescent="0.25">
      <c r="B27" s="101"/>
      <c r="C27" s="43">
        <v>0.1179</v>
      </c>
      <c r="D27" s="103"/>
      <c r="E27" s="38">
        <f t="shared" si="0"/>
        <v>8.5216595191056719</v>
      </c>
      <c r="F27" s="104"/>
      <c r="G27" s="100"/>
      <c r="H27" s="100"/>
      <c r="J27" s="101"/>
      <c r="K27" s="43">
        <v>0.93389999999999995</v>
      </c>
      <c r="L27" s="103"/>
      <c r="M27" s="38">
        <f t="shared" si="1"/>
        <v>64.350682162708438</v>
      </c>
      <c r="N27" s="104"/>
      <c r="O27" s="100"/>
      <c r="P27" s="106"/>
      <c r="R27" s="101"/>
      <c r="S27" s="43">
        <v>8.2400000000000001E-2</v>
      </c>
      <c r="T27" s="103"/>
      <c r="U27" s="38">
        <f t="shared" si="2"/>
        <v>5.9915652721896357</v>
      </c>
      <c r="V27" s="104"/>
      <c r="W27" s="100"/>
      <c r="X27" s="100"/>
    </row>
    <row r="28" spans="2:32" x14ac:dyDescent="0.25">
      <c r="B28" s="101"/>
      <c r="C28" s="43">
        <v>0.13980000000000004</v>
      </c>
      <c r="D28" s="103"/>
      <c r="E28" s="38">
        <f t="shared" si="0"/>
        <v>10.104563195682555</v>
      </c>
      <c r="F28" s="104"/>
      <c r="G28" s="100"/>
      <c r="H28" s="100"/>
      <c r="J28" s="101"/>
      <c r="K28" s="43">
        <v>0.8952</v>
      </c>
      <c r="L28" s="103"/>
      <c r="M28" s="38">
        <f t="shared" si="1"/>
        <v>61.684046120630263</v>
      </c>
      <c r="N28" s="104"/>
      <c r="O28" s="100"/>
      <c r="P28" s="107"/>
      <c r="R28" s="101"/>
      <c r="S28" s="43">
        <v>9.8199999999999982E-2</v>
      </c>
      <c r="T28" s="103"/>
      <c r="U28" s="38">
        <f t="shared" si="2"/>
        <v>7.140433370497842</v>
      </c>
      <c r="V28" s="104"/>
      <c r="W28" s="100"/>
      <c r="X28" s="100"/>
    </row>
  </sheetData>
  <mergeCells count="120">
    <mergeCell ref="Z15:Z17"/>
    <mergeCell ref="AB15:AB17"/>
    <mergeCell ref="AD15:AD17"/>
    <mergeCell ref="AE15:AE17"/>
    <mergeCell ref="AF15:AF17"/>
    <mergeCell ref="Z8:Z11"/>
    <mergeCell ref="AB8:AB11"/>
    <mergeCell ref="AD8:AD11"/>
    <mergeCell ref="AE8:AE11"/>
    <mergeCell ref="AF8:AF11"/>
    <mergeCell ref="Z12:Z14"/>
    <mergeCell ref="AB12:AB14"/>
    <mergeCell ref="AD12:AD14"/>
    <mergeCell ref="AE12:AE14"/>
    <mergeCell ref="AF12:AF14"/>
    <mergeCell ref="R23:R25"/>
    <mergeCell ref="T23:T25"/>
    <mergeCell ref="V23:V25"/>
    <mergeCell ref="W23:W25"/>
    <mergeCell ref="X23:X25"/>
    <mergeCell ref="R26:R28"/>
    <mergeCell ref="T26:T28"/>
    <mergeCell ref="V26:V28"/>
    <mergeCell ref="W26:W28"/>
    <mergeCell ref="X26:X28"/>
    <mergeCell ref="R17:R19"/>
    <mergeCell ref="T17:T19"/>
    <mergeCell ref="V17:V19"/>
    <mergeCell ref="W17:W19"/>
    <mergeCell ref="X17:X19"/>
    <mergeCell ref="R20:R22"/>
    <mergeCell ref="T20:T22"/>
    <mergeCell ref="V20:V22"/>
    <mergeCell ref="W20:W22"/>
    <mergeCell ref="X20:X22"/>
    <mergeCell ref="R11:R13"/>
    <mergeCell ref="T11:T13"/>
    <mergeCell ref="V11:V13"/>
    <mergeCell ref="W11:W13"/>
    <mergeCell ref="X11:X13"/>
    <mergeCell ref="R14:R16"/>
    <mergeCell ref="T14:T16"/>
    <mergeCell ref="V14:V16"/>
    <mergeCell ref="W14:W16"/>
    <mergeCell ref="X14:X16"/>
    <mergeCell ref="R8:R10"/>
    <mergeCell ref="T8:T10"/>
    <mergeCell ref="V8:V10"/>
    <mergeCell ref="W8:W10"/>
    <mergeCell ref="X8:X10"/>
    <mergeCell ref="J23:J25"/>
    <mergeCell ref="L23:L25"/>
    <mergeCell ref="N23:N25"/>
    <mergeCell ref="O23:O25"/>
    <mergeCell ref="P23:P25"/>
    <mergeCell ref="J11:J13"/>
    <mergeCell ref="L11:L13"/>
    <mergeCell ref="N11:N13"/>
    <mergeCell ref="O11:O13"/>
    <mergeCell ref="P11:P13"/>
    <mergeCell ref="J14:J16"/>
    <mergeCell ref="L14:L16"/>
    <mergeCell ref="N14:N16"/>
    <mergeCell ref="O14:O16"/>
    <mergeCell ref="P14:P16"/>
    <mergeCell ref="J8:J10"/>
    <mergeCell ref="L8:L10"/>
    <mergeCell ref="N8:N10"/>
    <mergeCell ref="O8:O10"/>
    <mergeCell ref="J26:J28"/>
    <mergeCell ref="L26:L28"/>
    <mergeCell ref="N26:N28"/>
    <mergeCell ref="O26:O28"/>
    <mergeCell ref="P26:P28"/>
    <mergeCell ref="J17:J19"/>
    <mergeCell ref="L17:L19"/>
    <mergeCell ref="N17:N19"/>
    <mergeCell ref="O17:O19"/>
    <mergeCell ref="P17:P19"/>
    <mergeCell ref="J20:J22"/>
    <mergeCell ref="L20:L22"/>
    <mergeCell ref="N20:N22"/>
    <mergeCell ref="O20:O22"/>
    <mergeCell ref="P20:P22"/>
    <mergeCell ref="P8:P10"/>
    <mergeCell ref="B23:B25"/>
    <mergeCell ref="D23:D25"/>
    <mergeCell ref="F23:F25"/>
    <mergeCell ref="G23:G25"/>
    <mergeCell ref="H23:H25"/>
    <mergeCell ref="B26:B28"/>
    <mergeCell ref="D26:D28"/>
    <mergeCell ref="F26:F28"/>
    <mergeCell ref="G26:G28"/>
    <mergeCell ref="H26:H28"/>
    <mergeCell ref="B17:B19"/>
    <mergeCell ref="D17:D19"/>
    <mergeCell ref="F17:F19"/>
    <mergeCell ref="G17:G19"/>
    <mergeCell ref="H17:H19"/>
    <mergeCell ref="B20:B22"/>
    <mergeCell ref="D20:D22"/>
    <mergeCell ref="F20:F22"/>
    <mergeCell ref="G20:G22"/>
    <mergeCell ref="H20:H22"/>
    <mergeCell ref="B11:B13"/>
    <mergeCell ref="D11:D13"/>
    <mergeCell ref="F11:F13"/>
    <mergeCell ref="G11:G13"/>
    <mergeCell ref="H11:H13"/>
    <mergeCell ref="B14:B16"/>
    <mergeCell ref="D14:D16"/>
    <mergeCell ref="F14:F16"/>
    <mergeCell ref="G14:G16"/>
    <mergeCell ref="H14:H16"/>
    <mergeCell ref="B8:B10"/>
    <mergeCell ref="D8:D10"/>
    <mergeCell ref="F8:F10"/>
    <mergeCell ref="G8:G10"/>
    <mergeCell ref="H8:H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5" sqref="F5"/>
    </sheetView>
  </sheetViews>
  <sheetFormatPr baseColWidth="10" defaultRowHeight="15.75" x14ac:dyDescent="0.25"/>
  <cols>
    <col min="1" max="1" width="16.25" bestFit="1" customWidth="1"/>
    <col min="2" max="2" width="27.625" customWidth="1"/>
  </cols>
  <sheetData>
    <row r="1" spans="1:5" ht="16.5" thickBot="1" x14ac:dyDescent="0.3">
      <c r="A1" s="1" t="s">
        <v>59</v>
      </c>
    </row>
    <row r="3" spans="1:5" ht="16.5" thickBot="1" x14ac:dyDescent="0.3">
      <c r="B3" s="47" t="s">
        <v>62</v>
      </c>
      <c r="C3" s="7" t="s">
        <v>11</v>
      </c>
      <c r="D3" s="4" t="s">
        <v>12</v>
      </c>
      <c r="E3" s="4" t="s">
        <v>22</v>
      </c>
    </row>
    <row r="4" spans="1:5" x14ac:dyDescent="0.25">
      <c r="B4" s="21" t="s">
        <v>5</v>
      </c>
      <c r="C4" s="49">
        <v>-13.59</v>
      </c>
      <c r="D4" s="49">
        <v>-14.56</v>
      </c>
      <c r="E4" s="49">
        <v>-15.76</v>
      </c>
    </row>
    <row r="5" spans="1:5" x14ac:dyDescent="0.25">
      <c r="B5" s="21" t="s">
        <v>45</v>
      </c>
      <c r="C5" s="49">
        <v>-14.27</v>
      </c>
      <c r="D5" s="49">
        <v>-12.48</v>
      </c>
      <c r="E5" s="49">
        <v>-11.89</v>
      </c>
    </row>
    <row r="6" spans="1:5" x14ac:dyDescent="0.25">
      <c r="B6" s="21" t="s">
        <v>3</v>
      </c>
      <c r="C6" s="49">
        <v>-13.29</v>
      </c>
      <c r="D6" s="49">
        <v>-12.17</v>
      </c>
      <c r="E6" s="49">
        <v>-9.734</v>
      </c>
    </row>
    <row r="7" spans="1:5" x14ac:dyDescent="0.25">
      <c r="B7" s="21" t="s">
        <v>47</v>
      </c>
      <c r="C7" s="49">
        <v>-18.38</v>
      </c>
      <c r="D7" s="49">
        <v>-19.16</v>
      </c>
      <c r="E7" s="49">
        <v>-20.22</v>
      </c>
    </row>
    <row r="8" spans="1:5" x14ac:dyDescent="0.25">
      <c r="B8" s="21" t="s">
        <v>25</v>
      </c>
      <c r="C8" s="49">
        <v>-10.050000000000001</v>
      </c>
      <c r="D8" s="49">
        <v>-9.9849999999999994</v>
      </c>
      <c r="E8" s="49">
        <v>-8.1959999999999997</v>
      </c>
    </row>
    <row r="9" spans="1:5" x14ac:dyDescent="0.25">
      <c r="B9" s="21" t="s">
        <v>32</v>
      </c>
      <c r="C9" s="48">
        <v>-10.41</v>
      </c>
      <c r="D9" s="48">
        <v>-7.9</v>
      </c>
      <c r="E9" s="48">
        <v>-10.95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FIGURE 2</vt:lpstr>
      <vt:lpstr>FIGURE 3</vt:lpstr>
      <vt:lpstr>FIGURE 4</vt:lpstr>
      <vt:lpstr>FIGURE 5</vt:lpstr>
      <vt:lpstr>FIGURA 6</vt:lpstr>
      <vt:lpstr>Suppl. Fig 3</vt:lpstr>
      <vt:lpstr>Suppl. Fig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Naroa</dc:creator>
  <cp:lastModifiedBy>Naroa Serna Romero</cp:lastModifiedBy>
  <dcterms:created xsi:type="dcterms:W3CDTF">2020-05-11T13:40:00Z</dcterms:created>
  <dcterms:modified xsi:type="dcterms:W3CDTF">2022-01-27T11:30:38Z</dcterms:modified>
</cp:coreProperties>
</file>